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64790\Desktop\"/>
    </mc:Choice>
  </mc:AlternateContent>
  <xr:revisionPtr revIDLastSave="0" documentId="13_ncr:1_{9411BB16-D15B-48C0-8605-DF94CE0A4036}" xr6:coauthVersionLast="47" xr6:coauthVersionMax="47" xr10:uidLastSave="{00000000-0000-0000-0000-000000000000}"/>
  <bookViews>
    <workbookView xWindow="675" yWindow="3375" windowWidth="21600" windowHeight="11385" activeTab="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3.06 A01 Pol" sheetId="12" r:id="rId4"/>
    <sheet name="22-003.06 E01 Pol" sheetId="13" r:id="rId5"/>
    <sheet name="22-003.06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'22-003.06 A01 Pol'!$1:$7</definedName>
    <definedName name="_xlnm.Print_Titles" localSheetId="4">'22-003.06 E01 Pol'!$1:$7</definedName>
    <definedName name="_xlnm.Print_Titles" localSheetId="5">'22-003.06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'22-003.06 A01 Pol'!$A$1:$X$178</definedName>
    <definedName name="_xlnm.Print_Area" localSheetId="4">'22-003.06 E01 Pol'!$A$1:$X$202</definedName>
    <definedName name="_xlnm.Print_Area" localSheetId="5">'22-003.06 O01 Pol'!$A$1:$X$34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72" i="1" s="1"/>
  <c r="J71" i="1" s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24" i="14"/>
  <c r="BA22" i="14"/>
  <c r="BA19" i="14"/>
  <c r="G8" i="14"/>
  <c r="G9" i="14"/>
  <c r="M9" i="14" s="1"/>
  <c r="M8" i="14" s="1"/>
  <c r="I9" i="14"/>
  <c r="I8" i="14" s="1"/>
  <c r="K9" i="14"/>
  <c r="O9" i="14"/>
  <c r="O8" i="14" s="1"/>
  <c r="Q9" i="14"/>
  <c r="Q8" i="14" s="1"/>
  <c r="V9" i="14"/>
  <c r="G11" i="14"/>
  <c r="M11" i="14" s="1"/>
  <c r="I11" i="14"/>
  <c r="K11" i="14"/>
  <c r="K8" i="14" s="1"/>
  <c r="O11" i="14"/>
  <c r="Q11" i="14"/>
  <c r="V11" i="14"/>
  <c r="V8" i="14" s="1"/>
  <c r="K13" i="14"/>
  <c r="V13" i="14"/>
  <c r="G14" i="14"/>
  <c r="G13" i="14" s="1"/>
  <c r="I14" i="14"/>
  <c r="K14" i="14"/>
  <c r="M14" i="14"/>
  <c r="O14" i="14"/>
  <c r="O13" i="14" s="1"/>
  <c r="Q14" i="14"/>
  <c r="V14" i="14"/>
  <c r="G16" i="14"/>
  <c r="M16" i="14" s="1"/>
  <c r="M13" i="14" s="1"/>
  <c r="I16" i="14"/>
  <c r="I13" i="14" s="1"/>
  <c r="K16" i="14"/>
  <c r="O16" i="14"/>
  <c r="Q16" i="14"/>
  <c r="Q13" i="14" s="1"/>
  <c r="V16" i="14"/>
  <c r="G17" i="14"/>
  <c r="I17" i="14"/>
  <c r="O17" i="14"/>
  <c r="Q17" i="14"/>
  <c r="V17" i="14"/>
  <c r="G18" i="14"/>
  <c r="I18" i="14"/>
  <c r="K18" i="14"/>
  <c r="K17" i="14" s="1"/>
  <c r="M18" i="14"/>
  <c r="M17" i="14" s="1"/>
  <c r="O18" i="14"/>
  <c r="Q18" i="14"/>
  <c r="V18" i="14"/>
  <c r="G20" i="14"/>
  <c r="K20" i="14"/>
  <c r="V20" i="14"/>
  <c r="G21" i="14"/>
  <c r="M21" i="14" s="1"/>
  <c r="M20" i="14" s="1"/>
  <c r="I21" i="14"/>
  <c r="I20" i="14" s="1"/>
  <c r="K21" i="14"/>
  <c r="O21" i="14"/>
  <c r="O20" i="14" s="1"/>
  <c r="Q21" i="14"/>
  <c r="Q20" i="14" s="1"/>
  <c r="V21" i="14"/>
  <c r="AE24" i="14"/>
  <c r="AF24" i="14"/>
  <c r="G192" i="13"/>
  <c r="BA184" i="13"/>
  <c r="G8" i="13"/>
  <c r="G9" i="13"/>
  <c r="M9" i="13" s="1"/>
  <c r="I9" i="13"/>
  <c r="I8" i="13" s="1"/>
  <c r="K9" i="13"/>
  <c r="O9" i="13"/>
  <c r="Q9" i="13"/>
  <c r="Q8" i="13" s="1"/>
  <c r="V9" i="13"/>
  <c r="V8" i="13" s="1"/>
  <c r="G14" i="13"/>
  <c r="M14" i="13" s="1"/>
  <c r="I14" i="13"/>
  <c r="K14" i="13"/>
  <c r="K8" i="13" s="1"/>
  <c r="O14" i="13"/>
  <c r="Q14" i="13"/>
  <c r="V14" i="13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O8" i="13" s="1"/>
  <c r="Q31" i="13"/>
  <c r="V31" i="13"/>
  <c r="G40" i="13"/>
  <c r="M40" i="13" s="1"/>
  <c r="I40" i="13"/>
  <c r="K40" i="13"/>
  <c r="O40" i="13"/>
  <c r="Q40" i="13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85" i="13"/>
  <c r="I85" i="13"/>
  <c r="K85" i="13"/>
  <c r="M85" i="13"/>
  <c r="O85" i="13"/>
  <c r="Q85" i="13"/>
  <c r="V85" i="13"/>
  <c r="G93" i="13"/>
  <c r="M93" i="13" s="1"/>
  <c r="I93" i="13"/>
  <c r="K93" i="13"/>
  <c r="O93" i="13"/>
  <c r="Q93" i="13"/>
  <c r="V93" i="13"/>
  <c r="G99" i="13"/>
  <c r="M99" i="13" s="1"/>
  <c r="I99" i="13"/>
  <c r="K99" i="13"/>
  <c r="O99" i="13"/>
  <c r="Q99" i="13"/>
  <c r="V99" i="13"/>
  <c r="G103" i="13"/>
  <c r="I103" i="13"/>
  <c r="K103" i="13"/>
  <c r="M103" i="13"/>
  <c r="O103" i="13"/>
  <c r="Q103" i="13"/>
  <c r="V103" i="13"/>
  <c r="G107" i="13"/>
  <c r="I107" i="13"/>
  <c r="K107" i="13"/>
  <c r="M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M116" i="13" s="1"/>
  <c r="I116" i="13"/>
  <c r="K116" i="13"/>
  <c r="O116" i="13"/>
  <c r="Q116" i="13"/>
  <c r="V116" i="13"/>
  <c r="G120" i="13"/>
  <c r="I120" i="13"/>
  <c r="K120" i="13"/>
  <c r="M120" i="13"/>
  <c r="O120" i="13"/>
  <c r="Q120" i="13"/>
  <c r="V120" i="13"/>
  <c r="G125" i="13"/>
  <c r="I125" i="13"/>
  <c r="K125" i="13"/>
  <c r="M125" i="13"/>
  <c r="O125" i="13"/>
  <c r="Q125" i="13"/>
  <c r="V125" i="13"/>
  <c r="G130" i="13"/>
  <c r="M130" i="13" s="1"/>
  <c r="I130" i="13"/>
  <c r="K130" i="13"/>
  <c r="O130" i="13"/>
  <c r="Q130" i="13"/>
  <c r="V130" i="13"/>
  <c r="G135" i="13"/>
  <c r="M135" i="13" s="1"/>
  <c r="I135" i="13"/>
  <c r="K135" i="13"/>
  <c r="O135" i="13"/>
  <c r="Q135" i="13"/>
  <c r="V135" i="13"/>
  <c r="G139" i="13"/>
  <c r="I139" i="13"/>
  <c r="K139" i="13"/>
  <c r="M139" i="13"/>
  <c r="O139" i="13"/>
  <c r="Q139" i="13"/>
  <c r="V139" i="13"/>
  <c r="G144" i="13"/>
  <c r="G143" i="13" s="1"/>
  <c r="I144" i="13"/>
  <c r="I143" i="13" s="1"/>
  <c r="K144" i="13"/>
  <c r="O144" i="13"/>
  <c r="O143" i="13" s="1"/>
  <c r="Q144" i="13"/>
  <c r="Q143" i="13" s="1"/>
  <c r="V144" i="13"/>
  <c r="G148" i="13"/>
  <c r="M148" i="13" s="1"/>
  <c r="I148" i="13"/>
  <c r="K148" i="13"/>
  <c r="O148" i="13"/>
  <c r="Q148" i="13"/>
  <c r="V148" i="13"/>
  <c r="G152" i="13"/>
  <c r="I152" i="13"/>
  <c r="K152" i="13"/>
  <c r="K143" i="13" s="1"/>
  <c r="M152" i="13"/>
  <c r="O152" i="13"/>
  <c r="Q152" i="13"/>
  <c r="V152" i="13"/>
  <c r="V143" i="13" s="1"/>
  <c r="K156" i="13"/>
  <c r="V156" i="13"/>
  <c r="G157" i="13"/>
  <c r="G156" i="13" s="1"/>
  <c r="I157" i="13"/>
  <c r="I156" i="13" s="1"/>
  <c r="K157" i="13"/>
  <c r="O157" i="13"/>
  <c r="O156" i="13" s="1"/>
  <c r="Q157" i="13"/>
  <c r="Q156" i="13" s="1"/>
  <c r="V157" i="13"/>
  <c r="G159" i="13"/>
  <c r="I159" i="13"/>
  <c r="K159" i="13"/>
  <c r="K158" i="13" s="1"/>
  <c r="M159" i="13"/>
  <c r="O159" i="13"/>
  <c r="Q159" i="13"/>
  <c r="V159" i="13"/>
  <c r="V158" i="13" s="1"/>
  <c r="G160" i="13"/>
  <c r="I160" i="13"/>
  <c r="K160" i="13"/>
  <c r="M160" i="13"/>
  <c r="O160" i="13"/>
  <c r="Q160" i="13"/>
  <c r="V160" i="13"/>
  <c r="G161" i="13"/>
  <c r="G158" i="13" s="1"/>
  <c r="I161" i="13"/>
  <c r="K161" i="13"/>
  <c r="O161" i="13"/>
  <c r="O158" i="13" s="1"/>
  <c r="Q161" i="13"/>
  <c r="V161" i="13"/>
  <c r="G162" i="13"/>
  <c r="M162" i="13" s="1"/>
  <c r="I162" i="13"/>
  <c r="K162" i="13"/>
  <c r="O162" i="13"/>
  <c r="Q162" i="13"/>
  <c r="Q158" i="13" s="1"/>
  <c r="V162" i="13"/>
  <c r="G163" i="13"/>
  <c r="I163" i="13"/>
  <c r="K163" i="13"/>
  <c r="M163" i="13"/>
  <c r="O163" i="13"/>
  <c r="Q163" i="13"/>
  <c r="V163" i="13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I158" i="13" s="1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I171" i="13"/>
  <c r="K171" i="13"/>
  <c r="M171" i="13"/>
  <c r="O171" i="13"/>
  <c r="Q171" i="13"/>
  <c r="V171" i="13"/>
  <c r="K172" i="13"/>
  <c r="V172" i="13"/>
  <c r="G173" i="13"/>
  <c r="G172" i="13" s="1"/>
  <c r="I173" i="13"/>
  <c r="I172" i="13" s="1"/>
  <c r="K173" i="13"/>
  <c r="O173" i="13"/>
  <c r="O172" i="13" s="1"/>
  <c r="Q173" i="13"/>
  <c r="Q172" i="13" s="1"/>
  <c r="V173" i="13"/>
  <c r="I182" i="13"/>
  <c r="G183" i="13"/>
  <c r="I183" i="13"/>
  <c r="K183" i="13"/>
  <c r="K182" i="13" s="1"/>
  <c r="M183" i="13"/>
  <c r="O183" i="13"/>
  <c r="Q183" i="13"/>
  <c r="V183" i="13"/>
  <c r="V182" i="13" s="1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O182" i="13" s="1"/>
  <c r="Q186" i="13"/>
  <c r="V186" i="13"/>
  <c r="G187" i="13"/>
  <c r="M187" i="13" s="1"/>
  <c r="I187" i="13"/>
  <c r="K187" i="13"/>
  <c r="O187" i="13"/>
  <c r="Q187" i="13"/>
  <c r="Q182" i="13" s="1"/>
  <c r="V187" i="13"/>
  <c r="G189" i="13"/>
  <c r="I189" i="13"/>
  <c r="K189" i="13"/>
  <c r="M189" i="13"/>
  <c r="O189" i="13"/>
  <c r="Q189" i="13"/>
  <c r="V189" i="13"/>
  <c r="G190" i="13"/>
  <c r="I190" i="13"/>
  <c r="K190" i="13"/>
  <c r="M190" i="13"/>
  <c r="O190" i="13"/>
  <c r="Q190" i="13"/>
  <c r="V190" i="13"/>
  <c r="AE192" i="13"/>
  <c r="G168" i="12"/>
  <c r="BA162" i="12"/>
  <c r="BA30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7" i="12"/>
  <c r="M17" i="12" s="1"/>
  <c r="I17" i="12"/>
  <c r="K17" i="12"/>
  <c r="O17" i="12"/>
  <c r="Q17" i="12"/>
  <c r="V17" i="12"/>
  <c r="G21" i="12"/>
  <c r="AF168" i="12" s="1"/>
  <c r="I21" i="12"/>
  <c r="K21" i="12"/>
  <c r="O21" i="12"/>
  <c r="Q21" i="12"/>
  <c r="V21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4" i="12"/>
  <c r="I34" i="12"/>
  <c r="K34" i="12"/>
  <c r="M34" i="12"/>
  <c r="O34" i="12"/>
  <c r="Q34" i="12"/>
  <c r="V34" i="12"/>
  <c r="G38" i="12"/>
  <c r="I38" i="12"/>
  <c r="K38" i="12"/>
  <c r="M38" i="12"/>
  <c r="O38" i="12"/>
  <c r="Q38" i="12"/>
  <c r="V38" i="12"/>
  <c r="G43" i="12"/>
  <c r="I43" i="12"/>
  <c r="K43" i="12"/>
  <c r="M43" i="12"/>
  <c r="O43" i="12"/>
  <c r="Q43" i="12"/>
  <c r="Q8" i="12" s="1"/>
  <c r="V43" i="12"/>
  <c r="G47" i="12"/>
  <c r="M47" i="12" s="1"/>
  <c r="I47" i="12"/>
  <c r="K47" i="12"/>
  <c r="O47" i="12"/>
  <c r="Q47" i="12"/>
  <c r="V47" i="12"/>
  <c r="G52" i="12"/>
  <c r="M52" i="12" s="1"/>
  <c r="I52" i="12"/>
  <c r="K52" i="12"/>
  <c r="O52" i="12"/>
  <c r="Q52" i="12"/>
  <c r="V52" i="12"/>
  <c r="G61" i="12"/>
  <c r="M61" i="12" s="1"/>
  <c r="I61" i="12"/>
  <c r="K61" i="12"/>
  <c r="O61" i="12"/>
  <c r="Q61" i="12"/>
  <c r="V61" i="12"/>
  <c r="G65" i="12"/>
  <c r="M65" i="12" s="1"/>
  <c r="I65" i="12"/>
  <c r="K65" i="12"/>
  <c r="O65" i="12"/>
  <c r="Q65" i="12"/>
  <c r="V65" i="12"/>
  <c r="G69" i="12"/>
  <c r="M69" i="12" s="1"/>
  <c r="I69" i="12"/>
  <c r="K69" i="12"/>
  <c r="O69" i="12"/>
  <c r="Q69" i="12"/>
  <c r="V69" i="12"/>
  <c r="G73" i="12"/>
  <c r="I73" i="12"/>
  <c r="K73" i="12"/>
  <c r="M73" i="12"/>
  <c r="O73" i="12"/>
  <c r="Q73" i="12"/>
  <c r="V73" i="12"/>
  <c r="K77" i="12"/>
  <c r="O77" i="12"/>
  <c r="G78" i="12"/>
  <c r="G77" i="12" s="1"/>
  <c r="I78" i="12"/>
  <c r="I77" i="12" s="1"/>
  <c r="K78" i="12"/>
  <c r="M78" i="12"/>
  <c r="O78" i="12"/>
  <c r="Q78" i="12"/>
  <c r="Q77" i="12" s="1"/>
  <c r="V78" i="12"/>
  <c r="G82" i="12"/>
  <c r="M82" i="12" s="1"/>
  <c r="I82" i="12"/>
  <c r="K82" i="12"/>
  <c r="O82" i="12"/>
  <c r="Q82" i="12"/>
  <c r="V82" i="12"/>
  <c r="V77" i="12" s="1"/>
  <c r="G88" i="12"/>
  <c r="I88" i="12"/>
  <c r="K88" i="12"/>
  <c r="M88" i="12"/>
  <c r="O88" i="12"/>
  <c r="Q88" i="12"/>
  <c r="V88" i="12"/>
  <c r="G93" i="12"/>
  <c r="M93" i="12" s="1"/>
  <c r="I93" i="12"/>
  <c r="K93" i="12"/>
  <c r="O93" i="12"/>
  <c r="Q93" i="12"/>
  <c r="V93" i="12"/>
  <c r="G98" i="12"/>
  <c r="M98" i="12" s="1"/>
  <c r="I98" i="12"/>
  <c r="K98" i="12"/>
  <c r="O98" i="12"/>
  <c r="Q98" i="12"/>
  <c r="V98" i="12"/>
  <c r="G105" i="12"/>
  <c r="I105" i="12"/>
  <c r="K105" i="12"/>
  <c r="G106" i="12"/>
  <c r="I106" i="12"/>
  <c r="K106" i="12"/>
  <c r="M106" i="12"/>
  <c r="O106" i="12"/>
  <c r="Q106" i="12"/>
  <c r="V106" i="12"/>
  <c r="G113" i="12"/>
  <c r="I113" i="12"/>
  <c r="K113" i="12"/>
  <c r="M113" i="12"/>
  <c r="O113" i="12"/>
  <c r="O105" i="12" s="1"/>
  <c r="Q113" i="12"/>
  <c r="V113" i="12"/>
  <c r="G120" i="12"/>
  <c r="I120" i="12"/>
  <c r="K120" i="12"/>
  <c r="M120" i="12"/>
  <c r="O120" i="12"/>
  <c r="Q120" i="12"/>
  <c r="Q105" i="12" s="1"/>
  <c r="V120" i="12"/>
  <c r="G127" i="12"/>
  <c r="M127" i="12" s="1"/>
  <c r="I127" i="12"/>
  <c r="K127" i="12"/>
  <c r="O127" i="12"/>
  <c r="Q127" i="12"/>
  <c r="V127" i="12"/>
  <c r="V105" i="12" s="1"/>
  <c r="G131" i="12"/>
  <c r="I131" i="12"/>
  <c r="K131" i="12"/>
  <c r="M131" i="12"/>
  <c r="O131" i="12"/>
  <c r="Q131" i="12"/>
  <c r="V131" i="12"/>
  <c r="G135" i="12"/>
  <c r="G136" i="12"/>
  <c r="M136" i="12" s="1"/>
  <c r="I136" i="12"/>
  <c r="I135" i="12" s="1"/>
  <c r="K136" i="12"/>
  <c r="O136" i="12"/>
  <c r="Q136" i="12"/>
  <c r="Q135" i="12" s="1"/>
  <c r="V136" i="12"/>
  <c r="G141" i="12"/>
  <c r="M141" i="12" s="1"/>
  <c r="I141" i="12"/>
  <c r="K141" i="12"/>
  <c r="K135" i="12" s="1"/>
  <c r="O141" i="12"/>
  <c r="Q141" i="12"/>
  <c r="V141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O135" i="12" s="1"/>
  <c r="Q148" i="12"/>
  <c r="V148" i="12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V135" i="12" s="1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O160" i="12"/>
  <c r="Q160" i="12"/>
  <c r="G161" i="12"/>
  <c r="M161" i="12" s="1"/>
  <c r="M160" i="12" s="1"/>
  <c r="I161" i="12"/>
  <c r="K161" i="12"/>
  <c r="K160" i="12" s="1"/>
  <c r="O161" i="12"/>
  <c r="Q161" i="12"/>
  <c r="V161" i="12"/>
  <c r="V160" i="12" s="1"/>
  <c r="I165" i="12"/>
  <c r="K165" i="12"/>
  <c r="M165" i="12"/>
  <c r="Q165" i="12"/>
  <c r="V165" i="12"/>
  <c r="G166" i="12"/>
  <c r="G165" i="12" s="1"/>
  <c r="I166" i="12"/>
  <c r="K166" i="12"/>
  <c r="M166" i="12"/>
  <c r="O166" i="12"/>
  <c r="O165" i="12" s="1"/>
  <c r="Q166" i="12"/>
  <c r="V166" i="12"/>
  <c r="AE168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J68" i="1"/>
  <c r="J63" i="1"/>
  <c r="J64" i="1"/>
  <c r="G26" i="1"/>
  <c r="A26" i="1"/>
  <c r="G28" i="1"/>
  <c r="G23" i="1"/>
  <c r="M182" i="13"/>
  <c r="M8" i="13"/>
  <c r="M173" i="13"/>
  <c r="M172" i="13" s="1"/>
  <c r="M157" i="13"/>
  <c r="M156" i="13" s="1"/>
  <c r="AF192" i="13"/>
  <c r="M161" i="13"/>
  <c r="M158" i="13" s="1"/>
  <c r="M144" i="13"/>
  <c r="M143" i="13" s="1"/>
  <c r="G182" i="13"/>
  <c r="M77" i="12"/>
  <c r="M135" i="12"/>
  <c r="M105" i="12"/>
  <c r="M9" i="12"/>
  <c r="M21" i="12"/>
  <c r="J61" i="1"/>
  <c r="J65" i="1"/>
  <c r="J69" i="1"/>
  <c r="J62" i="1"/>
  <c r="J66" i="1"/>
  <c r="J70" i="1"/>
  <c r="J67" i="1"/>
  <c r="I39" i="1"/>
  <c r="I44" i="1" s="1"/>
  <c r="A23" i="1" l="1"/>
  <c r="M8" i="12"/>
  <c r="J72" i="1"/>
  <c r="J42" i="1"/>
  <c r="J39" i="1"/>
  <c r="J44" i="1" s="1"/>
  <c r="J41" i="1"/>
  <c r="J43" i="1"/>
  <c r="J40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7D2F836-E8EA-42C7-B892-A1118F78809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A00F3B-8985-4174-B69C-3BB2BD38C3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AA7389DF-B9C2-4B24-B2C7-FDB136C9DFF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02E8136-9AE3-4DC7-ACBD-887C875502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56F5F8B-DE7C-41F4-A43F-3DA2C35FDC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3FB6957-727F-44AA-AF6C-FF2E19C098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<sst xmlns="http://schemas.openxmlformats.org/spreadsheetml/2006/main" count="1445" uniqueCount="401">
  <si>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</si>
  <si>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</si>
  <si>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</si>
  <si>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</si>
  <si>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</si>
  <si>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</si>
  <si>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</si>
  <si>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</si>
  <si>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</si>
  <si>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</si>
  <si>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</si>
  <si>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</si>
  <si>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</si>
  <si>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</si>
  <si>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</si>
  <si>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</si>
  <si>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</si>
  <si>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</si>
  <si>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</si>
  <si>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</si>
  <si>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</si>
  <si>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</si>
  <si>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</si>
  <si>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</si>
  <si>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</si>
  <si>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</si>
  <si>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</si>
  <si>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</si>
  <si>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</si>
  <si>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</si>
  <si>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</si>
  <si>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</si>
  <si>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</si>
  <si>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</si>
  <si>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</si>
  <si>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</si>
  <si>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</si>
  <si>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</si>
  <si>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</si>
  <si>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</si>
  <si>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</si>
  <si>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</si>
  <si>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</si>
  <si>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22-003 </t>
  </si>
  <si>
    <t>Nabíjecí stanice - Kovoprojekta Brno, a.s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</si>
  <si>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</si>
  <si>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</si>
  <si>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</si>
  <si>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</si>
  <si>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</si>
  <si>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</si>
  <si>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Kovoprojekta Brno a.s.</t>
  </si>
  <si>
    <t>Šumavská 416/15</t>
  </si>
  <si>
    <t>Brno-Ponava</t>
  </si>
  <si>
    <t>60200</t>
  </si>
  <si>
    <t>46347011</t>
  </si>
  <si>
    <t>CZ46347011</t>
  </si>
  <si>
    <t>Stavba</t>
  </si>
  <si>
    <t>22-003.06</t>
  </si>
  <si>
    <t>Výstavba dobíjecí stanice E.ON Penny Chomutov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</si>
  <si>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</si>
  <si>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</si>
  <si>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</si>
  <si>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</si>
  <si>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</si>
  <si>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</si>
  <si>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</si>
  <si>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</si>
  <si>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</si>
  <si>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22-003  - Nabíjecí stanice - Kovoprojekta Brno, a.s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</si>
  <si>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</si>
  <si>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</si>
  <si>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</si>
  <si>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</si>
  <si>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</si>
  <si>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</si>
  <si>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</si>
  <si>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</si>
  <si>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</si>
  <si>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</si>
  <si>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</si>
  <si>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</si>
  <si>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</si>
  <si>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</si>
  <si>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</si>
  <si>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</si>
  <si>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</si>
  <si>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</si>
  <si>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</si>
  <si>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</si>
  <si>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</si>
  <si>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</si>
  <si>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</si>
  <si>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</si>
  <si>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</si>
  <si>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</si>
  <si>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</si>
  <si>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</si>
  <si>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</si>
  <si>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</si>
  <si>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</si>
  <si>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</si>
  <si>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</si>
  <si>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</si>
  <si>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</si>
  <si>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</si>
  <si>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</si>
  <si>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</si>
  <si>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</si>
  <si>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</si>
  <si>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</si>
  <si>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</si>
  <si>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</si>
  <si>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</si>
  <si>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</si>
  <si>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</si>
  <si>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</si>
  <si>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</si>
  <si>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</si>
  <si>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</si>
  <si>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</si>
  <si>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</si>
  <si>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</si>
  <si>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</si>
  <si>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</si>
  <si>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</si>
  <si>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</si>
  <si>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</si>
  <si>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II</t>
  </si>
  <si>
    <t>Práce</t>
  </si>
  <si>
    <t>POL1_</t>
  </si>
  <si>
    <t xml:space="preserve">Výkop : </t>
  </si>
  <si>
    <t>VV</t>
  </si>
  <si>
    <t>základ stanice (od odstraněné zpevněné plochy) : (1,0*1,0*0,50)</t>
  </si>
  <si>
    <t>zemění pod stanicí : (1,0*1,0*0,10)</t>
  </si>
  <si>
    <t>Mezisoučet</t>
  </si>
  <si>
    <t>patka pro značku : 0,3*0,3*0,5</t>
  </si>
  <si>
    <t>patky pro sloupky : 0,2*0,2*0,8*2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</si>
  <si>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</si>
  <si>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</si>
  <si>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</si>
  <si>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</si>
  <si>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0,70900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</si>
  <si>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</si>
  <si>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</si>
  <si>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</si>
  <si>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</si>
  <si>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</si>
  <si>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</si>
  <si>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</si>
  <si>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</si>
  <si>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</si>
  <si>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</si>
  <si>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</si>
  <si>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</si>
  <si>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</si>
  <si>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0,70900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</si>
  <si>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</si>
  <si>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</si>
  <si>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</si>
  <si>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</si>
  <si>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</si>
  <si>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</si>
  <si>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</si>
  <si>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</si>
  <si>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</si>
  <si>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</si>
  <si>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</si>
  <si>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</si>
  <si>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</si>
  <si>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</si>
  <si>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</si>
  <si>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(1,0*1,0*0,10)</t>
  </si>
  <si>
    <t xml:space="preserve">  Mezisoučet</t>
  </si>
  <si>
    <t>Konec provozního součtu</t>
  </si>
  <si>
    <t>0,10*1800*0,001</t>
  </si>
  <si>
    <t>Koeficient ztratné: 0,1</t>
  </si>
  <si>
    <t>181101102R00</t>
  </si>
  <si>
    <t>Úprava pláně v zářezech v hor. 1-4, se zhutněním</t>
  </si>
  <si>
    <t>m2</t>
  </si>
  <si>
    <t>Plocha NS : 1,0*1,0</t>
  </si>
  <si>
    <t>113106231R00</t>
  </si>
  <si>
    <t>Rozebrání dlažeb ze zámkové dlažby v kamenivu</t>
  </si>
  <si>
    <t>NS, sloupky : 1,0*1,0</t>
  </si>
  <si>
    <t>Koeficient okraje: 0,3</t>
  </si>
  <si>
    <t>113107520R00</t>
  </si>
  <si>
    <t>Odstranění podkladu pl. 50 m2,kam.drcené tl.20 cm</t>
  </si>
  <si>
    <t xml:space="preserve">pro výkop : </t>
  </si>
  <si>
    <t>Odkaz na mn. položky pořadí 12 : 1,30000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</si>
  <si>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</si>
  <si>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</si>
  <si>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</si>
  <si>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</si>
  <si>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</si>
  <si>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 xml:space="preserve">prostupy : </t>
  </si>
  <si>
    <t>základ stanice : 2</t>
  </si>
  <si>
    <t>275313711R00</t>
  </si>
  <si>
    <t>Beton základových patek prostý C 25/30</t>
  </si>
  <si>
    <t>V CN zohlednit množství betonu</t>
  </si>
  <si>
    <t xml:space="preserve">beton : </t>
  </si>
  <si>
    <t>základ stanice : (1,0*1,0*0,9)</t>
  </si>
  <si>
    <t>Koeficient lití do výkopu bez bednění: 0,2</t>
  </si>
  <si>
    <t>275351215R00</t>
  </si>
  <si>
    <t>Bednění stěn základových patek - zřízení</t>
  </si>
  <si>
    <t xml:space="preserve">bednění : </t>
  </si>
  <si>
    <t xml:space="preserve">na úrovni terénu : </t>
  </si>
  <si>
    <t>základ stanice : 0,40*(1,0*4)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</si>
  <si>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</si>
  <si>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</si>
  <si>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</si>
  <si>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</si>
  <si>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1,60000</t>
  </si>
  <si>
    <t>275313511R00</t>
  </si>
  <si>
    <t>Beton základových patek prostý C 12/15</t>
  </si>
  <si>
    <t>Koeficient základ značky bez bednění: 0,2</t>
  </si>
  <si>
    <t>596215040R00</t>
  </si>
  <si>
    <t>Kladení zámkové dlažby tl. 8 cm do drtě tl. 4 cm</t>
  </si>
  <si>
    <t xml:space="preserve">zpětné položení zámkové dlažby : </t>
  </si>
  <si>
    <t xml:space="preserve">- NS : </t>
  </si>
  <si>
    <t>-1*1,0*1,0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</si>
  <si>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</si>
  <si>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</si>
  <si>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</si>
  <si>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</si>
  <si>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</si>
  <si>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</si>
  <si>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</si>
  <si>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1,0*4</t>
  </si>
  <si>
    <t>sloupky : 0,2*0,2*2</t>
  </si>
  <si>
    <t>56400RX03</t>
  </si>
  <si>
    <t>D+M: Ochranný sloupek průměr 76mm, výška sloupku 900mm, včetně kotvení (dle PD)</t>
  </si>
  <si>
    <t>Vlastní</t>
  </si>
  <si>
    <t>Indiv</t>
  </si>
  <si>
    <t>OCHRANNÝ SLOUPEK průměru 76 mm, VÝŠKA SLOUPKU 800 mm, POZINK (DLE TP142)</t>
  </si>
  <si>
    <t>pozn. č. 4 : 2</t>
  </si>
  <si>
    <t>915791112R00</t>
  </si>
  <si>
    <t>Předznačení pro značení stopčáry, zebry, nápisů</t>
  </si>
  <si>
    <t>SYMBOL Č.406 : 1,0*1,35*2</t>
  </si>
  <si>
    <t>VODOROVNÉ DOPRAVNÍ ZNAČENÍ, BÍLÁ BARVA, DLE TP133 : 5,0*2,5</t>
  </si>
  <si>
    <t>915721111R00</t>
  </si>
  <si>
    <t>Vodorovné značení střík.barvou stopčar,zeber atd.</t>
  </si>
  <si>
    <t>914001121RT6</t>
  </si>
  <si>
    <t>Osaz.svislé dopr.značky a sloupku, Al patky</t>
  </si>
  <si>
    <t>Nová značka : 1</t>
  </si>
  <si>
    <t>404459504R</t>
  </si>
  <si>
    <t>Sloupek Fe pr.60 pozinkovaný, l= 3500 mm</t>
  </si>
  <si>
    <t>POL3_1</t>
  </si>
  <si>
    <t>OPATŘIT VÍČKEM A SYSTÉMOVÝMI OBJÍMKAMI</t>
  </si>
  <si>
    <t>404459518R</t>
  </si>
  <si>
    <t>Patka kotevní kompletní čtyřkotevní včetně závitové tyče</t>
  </si>
  <si>
    <t>KOTEVNÍ PATKA 170 x 170 mm + 4x ZÁVITOVÁ TYČ M14x300 mm</t>
  </si>
  <si>
    <t>914001125R00</t>
  </si>
  <si>
    <t>Osazení svislé dopr.značky na sloupek nebo konzolu</t>
  </si>
  <si>
    <t>Nová značka : 2</t>
  </si>
  <si>
    <t>40445139.AR</t>
  </si>
  <si>
    <t>Značka dopr info IJ 4c-15, 500/700 fól1, EG 7 letá</t>
  </si>
  <si>
    <t>40445159.AR</t>
  </si>
  <si>
    <t>Značka dopr dodat E 8d-e 500/150 fól 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</si>
  <si>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</si>
  <si>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</si>
  <si>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</si>
  <si>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(5,0+0,15+0,30)*(2,5+2,5+2,5)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</si>
  <si>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</si>
  <si>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</si>
  <si>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</si>
  <si>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</si>
  <si>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</si>
  <si>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</si>
  <si>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</si>
  <si>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</si>
  <si>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</si>
  <si>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</si>
  <si>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</si>
  <si>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33,5 m : </t>
  </si>
  <si>
    <t>33,5*0,35*0,1</t>
  </si>
  <si>
    <t>33,5*0,35*0,9</t>
  </si>
  <si>
    <t xml:space="preserve">trasa pod chodníkem : </t>
  </si>
  <si>
    <t xml:space="preserve">délka = 9,0 m : </t>
  </si>
  <si>
    <t>9,0*0,35*0,9</t>
  </si>
  <si>
    <t>Odkaz na mn. položky pořadí 2 : 13,38750</t>
  </si>
  <si>
    <t xml:space="preserve">Mezideponie -&gt; zásyp : </t>
  </si>
  <si>
    <t>Odkaz na mn. položky pořadí 6 : 14,87500</t>
  </si>
  <si>
    <t xml:space="preserve">- odvoz : </t>
  </si>
  <si>
    <t>Odkaz na mn. položky pořadí 7 : 3,71875*-1</t>
  </si>
  <si>
    <t>33,5*0,35*(1,0-0,25)</t>
  </si>
  <si>
    <t>9,0*0,35*(1,0-0,25)</t>
  </si>
  <si>
    <t xml:space="preserve">Kamenivo/písek : </t>
  </si>
  <si>
    <t xml:space="preserve">tl. 250mm : </t>
  </si>
  <si>
    <t xml:space="preserve">délka = 33,5+9,0 m : </t>
  </si>
  <si>
    <t>0,35*0,25*(33,5+9,0)</t>
  </si>
  <si>
    <t xml:space="preserve">odvoz = objem kameniva : </t>
  </si>
  <si>
    <t>Odkaz na mn. položky pořadí 7 : 3,71875</t>
  </si>
  <si>
    <t>583323271R</t>
  </si>
  <si>
    <t>Kamenivo těžené 0/32</t>
  </si>
  <si>
    <t xml:space="preserve">  Kamenivo/písek : </t>
  </si>
  <si>
    <t xml:space="preserve">  tl. 250mm : </t>
  </si>
  <si>
    <t xml:space="preserve">  délka = 33,5+9,0 m : </t>
  </si>
  <si>
    <t xml:space="preserve">  0,35*0,25*(33,5+9,0)</t>
  </si>
  <si>
    <t>3,72*1800*0,001</t>
  </si>
  <si>
    <t>33,5*0,35</t>
  </si>
  <si>
    <t>9,0*0,35</t>
  </si>
  <si>
    <t>181301101R00</t>
  </si>
  <si>
    <t>Rozprostření ornice, rovina, tl. do 10 cm do 500m2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</si>
  <si>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</si>
  <si>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</si>
  <si>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</si>
  <si>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</si>
  <si>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12 : 12,89750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</si>
  <si>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</si>
  <si>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</si>
  <si>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</si>
  <si>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</si>
  <si>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</si>
  <si>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</si>
  <si>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</si>
  <si>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</si>
  <si>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</si>
  <si>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12,89767*0,03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</si>
  <si>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</si>
  <si>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</si>
  <si>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</si>
  <si>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</si>
  <si>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</si>
  <si>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12,89733*0,015</t>
  </si>
  <si>
    <t>184851111R00</t>
  </si>
  <si>
    <t>Hnojení roztokem hnojiva v rovině</t>
  </si>
  <si>
    <t xml:space="preserve">2l na 1m2 : </t>
  </si>
  <si>
    <t>Odkaz na mn. položky pořadí 12 : 12,90000*0,002</t>
  </si>
  <si>
    <t>9,0*0,50</t>
  </si>
  <si>
    <t>Odkaz na mn. položky pořadí 20 : 4,50000</t>
  </si>
  <si>
    <t>M21000x01</t>
  </si>
  <si>
    <t>Kabel CYKY 4x70 mm, včetně dodávky a montáže</t>
  </si>
  <si>
    <t>POL1_9</t>
  </si>
  <si>
    <t>M21000x02</t>
  </si>
  <si>
    <t>Kabel CYKY 5x70 mm, včetně dodávky a montáže</t>
  </si>
  <si>
    <t>M21000x03</t>
  </si>
  <si>
    <t>Ukončení a zapojení vodiče ve svorce</t>
  </si>
  <si>
    <t>ks</t>
  </si>
  <si>
    <t>M21000x04</t>
  </si>
  <si>
    <t>Vystrojený elměr. rozváděč, nepřímé měření, jištění do 160 A, ČEZ, MTP 125/5, 0,5S</t>
  </si>
  <si>
    <t>M21000x05</t>
  </si>
  <si>
    <t>PVC chránička prům. 90 mm, včetně montáže</t>
  </si>
  <si>
    <t>M21000x06</t>
  </si>
  <si>
    <t>FeZn 30x4, včetně montáže</t>
  </si>
  <si>
    <t>M21000x07</t>
  </si>
  <si>
    <t>FeZn 10 (0,62 kg/m), včetně montáže</t>
  </si>
  <si>
    <t>M21000x08</t>
  </si>
  <si>
    <t>Spojovací svorka pásek-drát, včetně montáže</t>
  </si>
  <si>
    <t>M21000x09</t>
  </si>
  <si>
    <t>Gumo-asfaltový sprej</t>
  </si>
  <si>
    <t>M21000x10</t>
  </si>
  <si>
    <t>Revize</t>
  </si>
  <si>
    <t>kpl</t>
  </si>
  <si>
    <t>M21000x11</t>
  </si>
  <si>
    <t>Úklid</t>
  </si>
  <si>
    <t>M21000x12</t>
  </si>
  <si>
    <t>Podružný elektroinstalační materiál</t>
  </si>
  <si>
    <t>M21000x13</t>
  </si>
  <si>
    <t>Mimostaveništní doprava, přesun hmot a PPV</t>
  </si>
  <si>
    <t>460490012RT1</t>
  </si>
  <si>
    <t>Fólie výstražná z PVC, šířka 33 cm dodávka + montáž</t>
  </si>
  <si>
    <t>33,5</t>
  </si>
  <si>
    <t>9,0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</si>
  <si>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</si>
  <si>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</si>
  <si>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</si>
  <si>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</si>
  <si>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</si>
  <si>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</si>
  <si>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</si>
  <si>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</si>
  <si>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</si>
  <si>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</si>
  <si>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</si>
  <si>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</si>
  <si>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</si>
  <si>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</si>
  <si>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</si>
  <si>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</si>
  <si>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</si>
  <si>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</si>
  <si>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</si>
  <si>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</si>
  <si>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</si>
  <si>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</si>
  <si>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</si>
  <si>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</si>
  <si>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</si>
  <si>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Max. 5% ceny ze stavební části zakázky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</si>
  <si>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</si>
  <si>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</si>
  <si>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</si>
  <si>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</si>
  <si>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</si>
  <si>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</si>
  <si>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</si>
  <si>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</si>
  <si>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</si>
  <si>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</si>
  <si>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>Náklady na provedení skutečného zaměření stavby v rozsahu nezbytném pro zápis změny do katastru nemovitostí.</t>
  </si>
  <si>
    <t>Geodetické zaměření skutečného provedení  + geometrycký plán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</si>
</sst>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opLeftCell="B56" zoomScaleNormal="100" zoomScaleSheetLayoutView="75" workbookViewId="0">
      <selection activeCell="B9" sqref="B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2" t="s">
        <v>24</v>
      </c>
      <c r="C2" s="73"/>
      <c r="D2" s="74" t="s">
        <v>43</v>
      </c>
      <c r="E2" s="213" t="s">
        <v>44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5"/>
      <c r="C3" s="73"/>
      <c r="D3" s="76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77"/>
      <c r="C4" s="78"/>
      <c r="D4" s="79"/>
      <c r="E4" s="226"/>
      <c r="F4" s="226"/>
      <c r="G4" s="226"/>
      <c r="H4" s="226"/>
      <c r="I4" s="226"/>
      <c r="J4" s="227"/>
    </row>
    <row r="5" spans="1:15" x14ac:dyDescent="0.2">
      <c r="A5" s="2"/>
      <c r="B5" s="30" t="s">
        <v>23</v>
      </c>
      <c r="D5" s="230" t="s">
        <v>45</v>
      </c>
      <c r="E5" s="231"/>
      <c r="F5" s="231"/>
      <c r="G5" s="231"/>
      <c r="H5" s="18" t="s">
        <v>42</v>
      </c>
      <c r="I5" s="81" t="s">
        <v>49</v>
      </c>
      <c r="J5" s="8"/>
    </row>
    <row r="6" spans="1:15" x14ac:dyDescent="0.2">
      <c r="A6" s="2"/>
      <c r="B6" s="27"/>
      <c r="C6" s="52"/>
      <c r="D6" s="232" t="s">
        <v>46</v>
      </c>
      <c r="E6" s="233"/>
      <c r="F6" s="233"/>
      <c r="G6" s="233"/>
      <c r="H6" s="18" t="s">
        <v>36</v>
      </c>
      <c r="I6" s="81" t="s">
        <v>50</v>
      </c>
      <c r="J6" s="8"/>
    </row>
    <row r="7" spans="1:15" x14ac:dyDescent="0.2">
      <c r="A7" s="2"/>
      <c r="B7" s="28"/>
      <c r="C7" s="53"/>
      <c r="D7" s="80" t="s">
        <v>48</v>
      </c>
      <c r="E7" s="234" t="s">
        <v>47</v>
      </c>
      <c r="F7" s="235"/>
      <c r="G7" s="235"/>
      <c r="H7" s="23"/>
      <c r="I7" s="22"/>
      <c r="J7" s="33"/>
    </row>
    <row r="8" spans="1:15" ht="25.5" x14ac:dyDescent="0.2">
      <c r="A8" s="2"/>
      <c r="B8" s="30" t="s">
        <v>21</v>
      </c>
      <c r="D8" s="82" t="s">
        <v>51</v>
      </c>
      <c r="H8" s="18" t="s">
        <v>42</v>
      </c>
      <c r="I8" s="81" t="s">
        <v>55</v>
      </c>
      <c r="J8" s="8"/>
    </row>
    <row r="9" spans="1:15" ht="25.5" x14ac:dyDescent="0.2">
      <c r="A9" s="2"/>
      <c r="B9" s="2"/>
      <c r="D9" s="82" t="s">
        <v>52</v>
      </c>
      <c r="H9" s="18" t="s">
        <v>36</v>
      </c>
      <c r="I9" s="81" t="s">
        <v>56</v>
      </c>
      <c r="J9" s="8"/>
    </row>
    <row r="10" spans="1:15" ht="25.5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7"/>
      <c r="C12" s="52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8"/>
      <c r="F13" s="229"/>
      <c r="G13" s="229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89</v>
      </c>
      <c r="B19" s="37" t="s">
        <v>29</v>
      </c>
      <c r="C19" s="58"/>
      <c r="D19" s="59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97</v>
      </c>
      <c r="B20" s="37" t="s">
        <v>30</v>
      </c>
      <c r="C20" s="58"/>
      <c r="D20" s="59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7" t="s">
        <v>31</v>
      </c>
      <c r="C21" s="60"/>
      <c r="D21" s="61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39">
        <f>ZakladDPHSniVypocet</f>
        <v>0</v>
      </c>
      <c r="H23" s="240"/>
      <c r="I23" s="240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37">
        <f>A23</f>
        <v>0</v>
      </c>
      <c r="H24" s="238"/>
      <c r="I24" s="238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39">
        <f>ZakladDPHZaklVypocet</f>
        <v>0</v>
      </c>
      <c r="H25" s="240"/>
      <c r="I25" s="240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07">
        <f>A25</f>
        <v>0</v>
      </c>
      <c r="H26" s="208"/>
      <c r="I26" s="208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09">
        <f>CenaCelkem-(ZakladDPHSni+DPHSni+ZakladDPHZakl+DPHZakl)</f>
        <v>0</v>
      </c>
      <c r="H27" s="209"/>
      <c r="I27" s="209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244"/>
      <c r="E34" s="245"/>
      <c r="G34" s="246"/>
      <c r="H34" s="247"/>
      <c r="I34" s="247"/>
      <c r="J34" s="24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57</v>
      </c>
      <c r="C39" s="248"/>
      <c r="D39" s="248"/>
      <c r="E39" s="248"/>
      <c r="F39" s="99">
        <f>'22-003.06 A01 Pol'!AE168+'22-003.06 E01 Pol'!AE192+'22-003.06 O01 Pol'!AE24</f>
        <v>0</v>
      </c>
      <c r="G39" s="100">
        <f>'22-003.06 A01 Pol'!AF168+'22-003.06 E01 Pol'!AF192+'22-003.06 O01 Pol'!AF24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58</v>
      </c>
      <c r="C40" s="249" t="s">
        <v>59</v>
      </c>
      <c r="D40" s="249"/>
      <c r="E40" s="249"/>
      <c r="F40" s="104">
        <f>'22-003.06 A01 Pol'!AE168+'22-003.06 E01 Pol'!AE192+'22-003.06 O01 Pol'!AE24</f>
        <v>0</v>
      </c>
      <c r="G40" s="105">
        <f>'22-003.06 A01 Pol'!AF168+'22-003.06 E01 Pol'!AF192+'22-003.06 O01 Pol'!AF24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60</v>
      </c>
      <c r="C41" s="248" t="s">
        <v>61</v>
      </c>
      <c r="D41" s="248"/>
      <c r="E41" s="248"/>
      <c r="F41" s="108">
        <f>'22-003.06 A01 Pol'!AE168</f>
        <v>0</v>
      </c>
      <c r="G41" s="101">
        <f>'22-003.06 A01 Pol'!AF168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62</v>
      </c>
      <c r="C42" s="248" t="s">
        <v>63</v>
      </c>
      <c r="D42" s="248"/>
      <c r="E42" s="248"/>
      <c r="F42" s="108">
        <f>'22-003.06 E01 Pol'!AE192</f>
        <v>0</v>
      </c>
      <c r="G42" s="101">
        <f>'22-003.06 E01 Pol'!AF192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64</v>
      </c>
      <c r="C43" s="248" t="s">
        <v>65</v>
      </c>
      <c r="D43" s="248"/>
      <c r="E43" s="248"/>
      <c r="F43" s="108">
        <f>'22-003.06 O01 Pol'!AE24</f>
        <v>0</v>
      </c>
      <c r="G43" s="101">
        <f>'22-003.06 O01 Pol'!AF24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66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253" t="s">
        <v>70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71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72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73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74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75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76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77</v>
      </c>
      <c r="C61" s="254" t="s">
        <v>78</v>
      </c>
      <c r="D61" s="255"/>
      <c r="E61" s="255"/>
      <c r="F61" s="135" t="s">
        <v>26</v>
      </c>
      <c r="G61" s="136"/>
      <c r="H61" s="136"/>
      <c r="I61" s="136">
        <f>'22-003.06 A01 Pol'!G8+'22-003.06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79</v>
      </c>
      <c r="C62" s="254" t="s">
        <v>80</v>
      </c>
      <c r="D62" s="255"/>
      <c r="E62" s="255"/>
      <c r="F62" s="135" t="s">
        <v>26</v>
      </c>
      <c r="G62" s="136"/>
      <c r="H62" s="136"/>
      <c r="I62" s="136">
        <f>'22-003.06 A01 Pol'!G77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81</v>
      </c>
      <c r="C63" s="254" t="s">
        <v>82</v>
      </c>
      <c r="D63" s="255"/>
      <c r="E63" s="255"/>
      <c r="F63" s="135" t="s">
        <v>26</v>
      </c>
      <c r="G63" s="136"/>
      <c r="H63" s="136"/>
      <c r="I63" s="136">
        <f>'22-003.06 A01 Pol'!G105+'22-003.06 E01 Pol'!G143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83</v>
      </c>
      <c r="C64" s="254" t="s">
        <v>84</v>
      </c>
      <c r="D64" s="255"/>
      <c r="E64" s="255"/>
      <c r="F64" s="135" t="s">
        <v>26</v>
      </c>
      <c r="G64" s="136"/>
      <c r="H64" s="136"/>
      <c r="I64" s="136">
        <f>'22-003.06 A01 Pol'!G135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85</v>
      </c>
      <c r="C65" s="254" t="s">
        <v>86</v>
      </c>
      <c r="D65" s="255"/>
      <c r="E65" s="255"/>
      <c r="F65" s="135" t="s">
        <v>26</v>
      </c>
      <c r="G65" s="136"/>
      <c r="H65" s="136"/>
      <c r="I65" s="136">
        <f>'22-003.06 A01 Pol'!G160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87</v>
      </c>
      <c r="C66" s="254" t="s">
        <v>88</v>
      </c>
      <c r="D66" s="255"/>
      <c r="E66" s="255"/>
      <c r="F66" s="135" t="s">
        <v>26</v>
      </c>
      <c r="G66" s="136"/>
      <c r="H66" s="136"/>
      <c r="I66" s="136">
        <f>'22-003.06 A01 Pol'!G165+'22-003.06 E01 Pol'!G156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89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'22-003.06 O01 Pol'!G8+'22-003.06 O01 Pol'!G17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90</v>
      </c>
      <c r="C68" s="254" t="s">
        <v>91</v>
      </c>
      <c r="D68" s="255"/>
      <c r="E68" s="255"/>
      <c r="F68" s="135" t="s">
        <v>28</v>
      </c>
      <c r="G68" s="136"/>
      <c r="H68" s="136"/>
      <c r="I68" s="136">
        <f>'22-003.06 E01 Pol'!G158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92</v>
      </c>
      <c r="C69" s="254" t="s">
        <v>93</v>
      </c>
      <c r="D69" s="255"/>
      <c r="E69" s="255"/>
      <c r="F69" s="135" t="s">
        <v>28</v>
      </c>
      <c r="G69" s="136"/>
      <c r="H69" s="136"/>
      <c r="I69" s="136">
        <f>'22-003.06 E01 Pol'!G172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94</v>
      </c>
      <c r="C70" s="254" t="s">
        <v>95</v>
      </c>
      <c r="D70" s="255"/>
      <c r="E70" s="255"/>
      <c r="F70" s="135" t="s">
        <v>96</v>
      </c>
      <c r="G70" s="136"/>
      <c r="H70" s="136"/>
      <c r="I70" s="136">
        <f>'22-003.06 E01 Pol'!G182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97</v>
      </c>
      <c r="C71" s="254" t="s">
        <v>30</v>
      </c>
      <c r="D71" s="255"/>
      <c r="E71" s="255"/>
      <c r="F71" s="135" t="s">
        <v>97</v>
      </c>
      <c r="G71" s="136"/>
      <c r="H71" s="136"/>
      <c r="I71" s="136">
        <f>'22-003.06 O01 Pol'!G13+'22-003.06 O01 Pol'!G20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49" t="s">
        <v>8</v>
      </c>
      <c r="B2" s="48"/>
      <c r="C2" s="258"/>
      <c r="D2" s="258"/>
      <c r="E2" s="258"/>
      <c r="F2" s="258"/>
      <c r="G2" s="259"/>
    </row>
    <row r="3" spans="1:7" ht="24.95" customHeight="1" x14ac:dyDescent="0.2">
      <c r="A3" s="49" t="s">
        <v>9</v>
      </c>
      <c r="B3" s="48"/>
      <c r="C3" s="258"/>
      <c r="D3" s="258"/>
      <c r="E3" s="258"/>
      <c r="F3" s="258"/>
      <c r="G3" s="259"/>
    </row>
    <row r="4" spans="1:7" ht="24.95" customHeight="1" x14ac:dyDescent="0.2">
      <c r="A4" s="49" t="s">
        <v>10</v>
      </c>
      <c r="B4" s="48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EE0-CAEB-4BBE-96C5-5542646FA008}">
  <sheetPr>
    <outlinePr summaryBelow="0"/>
  </sheetPr>
  <dimension ref="A1:BH5000"/>
  <sheetViews>
    <sheetView workbookViewId="0">
      <pane ySplit="7" topLeftCell="A74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98</v>
      </c>
    </row>
    <row r="2" spans="1:60" ht="24.95" customHeight="1" x14ac:dyDescent="0.2">
      <c r="A2" s="140" t="s">
        <v>8</v>
      </c>
      <c r="B2" s="48" t="s">
        <v>43</v>
      </c>
      <c r="C2" s="275" t="s">
        <v>44</v>
      </c>
      <c r="D2" s="276"/>
      <c r="E2" s="276"/>
      <c r="F2" s="276"/>
      <c r="G2" s="277"/>
      <c r="AG2" t="s">
        <v>99</v>
      </c>
    </row>
    <row r="3" spans="1:60" ht="24.95" customHeight="1" x14ac:dyDescent="0.2">
      <c r="A3" s="140" t="s">
        <v>9</v>
      </c>
      <c r="B3" s="48" t="s">
        <v>58</v>
      </c>
      <c r="C3" s="275" t="s">
        <v>59</v>
      </c>
      <c r="D3" s="276"/>
      <c r="E3" s="276"/>
      <c r="F3" s="276"/>
      <c r="G3" s="277"/>
      <c r="AC3" s="122" t="s">
        <v>99</v>
      </c>
      <c r="AG3" t="s">
        <v>100</v>
      </c>
    </row>
    <row r="4" spans="1:60" ht="24.95" customHeight="1" x14ac:dyDescent="0.2">
      <c r="A4" s="141" t="s">
        <v>10</v>
      </c>
      <c r="B4" s="142" t="s">
        <v>60</v>
      </c>
      <c r="C4" s="278" t="s">
        <v>61</v>
      </c>
      <c r="D4" s="279"/>
      <c r="E4" s="279"/>
      <c r="F4" s="279"/>
      <c r="G4" s="280"/>
      <c r="AG4" t="s">
        <v>101</v>
      </c>
    </row>
    <row r="5" spans="1:60" x14ac:dyDescent="0.2">
      <c r="D5" s="10"/>
    </row>
    <row r="6" spans="1:60" ht="38.25" x14ac:dyDescent="0.2">
      <c r="A6" s="144" t="s">
        <v>102</v>
      </c>
      <c r="B6" s="146" t="s">
        <v>103</v>
      </c>
      <c r="C6" s="146" t="s">
        <v>104</v>
      </c>
      <c r="D6" s="145" t="s">
        <v>105</v>
      </c>
      <c r="E6" s="144" t="s">
        <v>106</v>
      </c>
      <c r="F6" s="143" t="s">
        <v>107</v>
      </c>
      <c r="G6" s="144" t="s">
        <v>31</v>
      </c>
      <c r="H6" s="147" t="s">
        <v>32</v>
      </c>
      <c r="I6" s="147" t="s">
        <v>108</v>
      </c>
      <c r="J6" s="147" t="s">
        <v>33</v>
      </c>
      <c r="K6" s="147" t="s">
        <v>109</v>
      </c>
      <c r="L6" s="147" t="s">
        <v>110</v>
      </c>
      <c r="M6" s="147" t="s">
        <v>111</v>
      </c>
      <c r="N6" s="147" t="s">
        <v>112</v>
      </c>
      <c r="O6" s="147" t="s">
        <v>113</v>
      </c>
      <c r="P6" s="147" t="s">
        <v>114</v>
      </c>
      <c r="Q6" s="147" t="s">
        <v>115</v>
      </c>
      <c r="R6" s="147" t="s">
        <v>116</v>
      </c>
      <c r="S6" s="147" t="s">
        <v>117</v>
      </c>
      <c r="T6" s="147" t="s">
        <v>118</v>
      </c>
      <c r="U6" s="147" t="s">
        <v>119</v>
      </c>
      <c r="V6" s="147" t="s">
        <v>120</v>
      </c>
      <c r="W6" s="147" t="s">
        <v>121</v>
      </c>
      <c r="X6" s="147" t="s">
        <v>122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123</v>
      </c>
      <c r="B8" s="170" t="s">
        <v>77</v>
      </c>
      <c r="C8" s="184" t="s">
        <v>78</v>
      </c>
      <c r="D8" s="171"/>
      <c r="E8" s="172"/>
      <c r="F8" s="173"/>
      <c r="G8" s="173">
        <f>SUMIF(AG9:AG76,"&lt;&gt;NOR",G9:G76)</f>
        <v>0</v>
      </c>
      <c r="H8" s="173"/>
      <c r="I8" s="173">
        <f>SUM(I9:I76)</f>
        <v>0</v>
      </c>
      <c r="J8" s="173"/>
      <c r="K8" s="173">
        <f>SUM(K9:K76)</f>
        <v>0</v>
      </c>
      <c r="L8" s="173"/>
      <c r="M8" s="173">
        <f>SUM(M9:M76)</f>
        <v>0</v>
      </c>
      <c r="N8" s="173"/>
      <c r="O8" s="173">
        <f>SUM(O9:O76)</f>
        <v>0.2</v>
      </c>
      <c r="P8" s="173"/>
      <c r="Q8" s="173">
        <f>SUM(Q9:Q76)</f>
        <v>1.4299999999999997</v>
      </c>
      <c r="R8" s="173"/>
      <c r="S8" s="173"/>
      <c r="T8" s="174"/>
      <c r="U8" s="168"/>
      <c r="V8" s="168">
        <f>SUM(V9:V76)</f>
        <v>6.2099999999999982</v>
      </c>
      <c r="W8" s="168"/>
      <c r="X8" s="168"/>
      <c r="AG8" t="s">
        <v>124</v>
      </c>
    </row>
    <row r="9" spans="1:60" outlineLevel="1" x14ac:dyDescent="0.2">
      <c r="A9" s="175">
        <v>1</v>
      </c>
      <c r="B9" s="176" t="s">
        <v>125</v>
      </c>
      <c r="C9" s="185" t="s">
        <v>126</v>
      </c>
      <c r="D9" s="177" t="s">
        <v>127</v>
      </c>
      <c r="E9" s="178">
        <v>0.70899999999999996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128</v>
      </c>
      <c r="T9" s="181" t="s">
        <v>128</v>
      </c>
      <c r="U9" s="157">
        <v>4.6550000000000002</v>
      </c>
      <c r="V9" s="157">
        <f>ROUND(E9*U9,2)</f>
        <v>3.3</v>
      </c>
      <c r="W9" s="157"/>
      <c r="X9" s="157" t="s">
        <v>129</v>
      </c>
      <c r="Y9" s="148"/>
      <c r="Z9" s="148"/>
      <c r="AA9" s="148"/>
      <c r="AB9" s="148"/>
      <c r="AC9" s="148"/>
      <c r="AD9" s="148"/>
      <c r="AE9" s="148"/>
      <c r="AF9" s="148"/>
      <c r="AG9" s="148" t="s">
        <v>130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131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86" t="s">
        <v>133</v>
      </c>
      <c r="D11" s="158"/>
      <c r="E11" s="159">
        <v>0.5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134</v>
      </c>
      <c r="D12" s="158"/>
      <c r="E12" s="159">
        <v>0.1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135</v>
      </c>
      <c r="D13" s="160"/>
      <c r="E13" s="161">
        <v>0.6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132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6" t="s">
        <v>136</v>
      </c>
      <c r="D14" s="158"/>
      <c r="E14" s="159">
        <v>4.4999999999999998E-2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132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137</v>
      </c>
      <c r="D15" s="158"/>
      <c r="E15" s="159">
        <v>6.4000000000000001E-2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135</v>
      </c>
      <c r="D16" s="160"/>
      <c r="E16" s="161">
        <v>0.109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132</v>
      </c>
      <c r="AH16" s="148">
        <v>1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5">
        <v>2</v>
      </c>
      <c r="B17" s="176" t="s">
        <v>138</v>
      </c>
      <c r="C17" s="185" t="s">
        <v>139</v>
      </c>
      <c r="D17" s="177" t="s">
        <v>127</v>
      </c>
      <c r="E17" s="178">
        <v>0.70899999999999996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 t="s">
        <v>128</v>
      </c>
      <c r="T17" s="181" t="s">
        <v>128</v>
      </c>
      <c r="U17" s="157">
        <v>0.66800000000000004</v>
      </c>
      <c r="V17" s="157">
        <f>ROUND(E17*U17,2)</f>
        <v>0.47</v>
      </c>
      <c r="W17" s="157"/>
      <c r="X17" s="157" t="s">
        <v>129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140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141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142</v>
      </c>
      <c r="D19" s="158"/>
      <c r="E19" s="159">
        <v>0.70899999999999996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132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135</v>
      </c>
      <c r="D20" s="160"/>
      <c r="E20" s="161">
        <v>0.70899999999999996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132</v>
      </c>
      <c r="AH20" s="148">
        <v>1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5">
        <v>3</v>
      </c>
      <c r="B21" s="176" t="s">
        <v>143</v>
      </c>
      <c r="C21" s="185" t="s">
        <v>144</v>
      </c>
      <c r="D21" s="177" t="s">
        <v>127</v>
      </c>
      <c r="E21" s="178">
        <v>0.70899999999999996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80">
        <v>0</v>
      </c>
      <c r="O21" s="180">
        <f>ROUND(E21*N21,2)</f>
        <v>0</v>
      </c>
      <c r="P21" s="180">
        <v>0</v>
      </c>
      <c r="Q21" s="180">
        <f>ROUND(E21*P21,2)</f>
        <v>0</v>
      </c>
      <c r="R21" s="180"/>
      <c r="S21" s="180" t="s">
        <v>128</v>
      </c>
      <c r="T21" s="181" t="s">
        <v>128</v>
      </c>
      <c r="U21" s="157">
        <v>0.59099999999999997</v>
      </c>
      <c r="V21" s="157">
        <f>ROUND(E21*U21,2)</f>
        <v>0.42</v>
      </c>
      <c r="W21" s="157"/>
      <c r="X21" s="157" t="s">
        <v>129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140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141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142</v>
      </c>
      <c r="D23" s="158"/>
      <c r="E23" s="159">
        <v>0.70899999999999996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132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135</v>
      </c>
      <c r="D24" s="160"/>
      <c r="E24" s="161">
        <v>0.70899999999999996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132</v>
      </c>
      <c r="AH24" s="148">
        <v>1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5">
        <v>4</v>
      </c>
      <c r="B25" s="176" t="s">
        <v>145</v>
      </c>
      <c r="C25" s="185" t="s">
        <v>146</v>
      </c>
      <c r="D25" s="177" t="s">
        <v>127</v>
      </c>
      <c r="E25" s="178">
        <v>0.70899999999999996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 t="s">
        <v>128</v>
      </c>
      <c r="T25" s="181" t="s">
        <v>128</v>
      </c>
      <c r="U25" s="157">
        <v>0.65200000000000002</v>
      </c>
      <c r="V25" s="157">
        <f>ROUND(E25*U25,2)</f>
        <v>0.46</v>
      </c>
      <c r="W25" s="157"/>
      <c r="X25" s="157" t="s">
        <v>129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140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141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132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142</v>
      </c>
      <c r="D27" s="158"/>
      <c r="E27" s="159">
        <v>0.70899999999999996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132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135</v>
      </c>
      <c r="D28" s="160"/>
      <c r="E28" s="161">
        <v>0.70899999999999996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132</v>
      </c>
      <c r="AH28" s="148">
        <v>1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5">
        <v>5</v>
      </c>
      <c r="B29" s="176" t="s">
        <v>147</v>
      </c>
      <c r="C29" s="185" t="s">
        <v>148</v>
      </c>
      <c r="D29" s="177" t="s">
        <v>127</v>
      </c>
      <c r="E29" s="178">
        <v>0.70899999999999996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80">
        <v>0</v>
      </c>
      <c r="O29" s="180">
        <f>ROUND(E29*N29,2)</f>
        <v>0</v>
      </c>
      <c r="P29" s="180">
        <v>0</v>
      </c>
      <c r="Q29" s="180">
        <f>ROUND(E29*P29,2)</f>
        <v>0</v>
      </c>
      <c r="R29" s="180"/>
      <c r="S29" s="180" t="s">
        <v>128</v>
      </c>
      <c r="T29" s="181" t="s">
        <v>128</v>
      </c>
      <c r="U29" s="157">
        <v>3.1E-2</v>
      </c>
      <c r="V29" s="157">
        <f>ROUND(E29*U29,2)</f>
        <v>0.02</v>
      </c>
      <c r="W29" s="157"/>
      <c r="X29" s="157" t="s">
        <v>129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55"/>
      <c r="B30" s="156"/>
      <c r="C30" s="272" t="s">
        <v>149</v>
      </c>
      <c r="D30" s="273"/>
      <c r="E30" s="273"/>
      <c r="F30" s="273"/>
      <c r="G30" s="273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150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82" t="str">
        <f>C30</f>
        <v>Uložení sypaniny do násypů nebo na skládku s rozprostřením sypaniny ve vrstvách a s hrubým urovnáním.</v>
      </c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141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132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142</v>
      </c>
      <c r="D32" s="158"/>
      <c r="E32" s="159">
        <v>0.70899999999999996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132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135</v>
      </c>
      <c r="D33" s="160"/>
      <c r="E33" s="161">
        <v>0.70899999999999996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132</v>
      </c>
      <c r="AH33" s="148">
        <v>1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5">
        <v>6</v>
      </c>
      <c r="B34" s="176" t="s">
        <v>151</v>
      </c>
      <c r="C34" s="185" t="s">
        <v>152</v>
      </c>
      <c r="D34" s="177" t="s">
        <v>127</v>
      </c>
      <c r="E34" s="178">
        <v>0.70899999999999996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128</v>
      </c>
      <c r="T34" s="181" t="s">
        <v>128</v>
      </c>
      <c r="U34" s="157">
        <v>1.0999999999999999E-2</v>
      </c>
      <c r="V34" s="157">
        <f>ROUND(E34*U34,2)</f>
        <v>0.01</v>
      </c>
      <c r="W34" s="157"/>
      <c r="X34" s="157" t="s">
        <v>129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140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141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132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142</v>
      </c>
      <c r="D36" s="158"/>
      <c r="E36" s="159">
        <v>0.70899999999999996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132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135</v>
      </c>
      <c r="D37" s="160"/>
      <c r="E37" s="161">
        <v>0.70899999999999996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132</v>
      </c>
      <c r="AH37" s="148">
        <v>1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5">
        <v>7</v>
      </c>
      <c r="B38" s="176" t="s">
        <v>153</v>
      </c>
      <c r="C38" s="185" t="s">
        <v>154</v>
      </c>
      <c r="D38" s="177" t="s">
        <v>127</v>
      </c>
      <c r="E38" s="178">
        <v>7.09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80">
        <v>0</v>
      </c>
      <c r="O38" s="180">
        <f>ROUND(E38*N38,2)</f>
        <v>0</v>
      </c>
      <c r="P38" s="180">
        <v>0</v>
      </c>
      <c r="Q38" s="180">
        <f>ROUND(E38*P38,2)</f>
        <v>0</v>
      </c>
      <c r="R38" s="180"/>
      <c r="S38" s="180" t="s">
        <v>128</v>
      </c>
      <c r="T38" s="181" t="s">
        <v>128</v>
      </c>
      <c r="U38" s="157">
        <v>0</v>
      </c>
      <c r="V38" s="157">
        <f>ROUND(E38*U38,2)</f>
        <v>0</v>
      </c>
      <c r="W38" s="157"/>
      <c r="X38" s="157" t="s">
        <v>129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140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155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156</v>
      </c>
      <c r="D40" s="158"/>
      <c r="E40" s="159">
        <v>0.70899999999999996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132</v>
      </c>
      <c r="AH40" s="148">
        <v>5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135</v>
      </c>
      <c r="D41" s="160"/>
      <c r="E41" s="161">
        <v>0.70899999999999996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132</v>
      </c>
      <c r="AH41" s="148">
        <v>1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157</v>
      </c>
      <c r="D42" s="162"/>
      <c r="E42" s="163">
        <v>6.3810000000000002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132</v>
      </c>
      <c r="AH42" s="148">
        <v>4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8</v>
      </c>
      <c r="B43" s="176" t="s">
        <v>158</v>
      </c>
      <c r="C43" s="185" t="s">
        <v>159</v>
      </c>
      <c r="D43" s="177" t="s">
        <v>127</v>
      </c>
      <c r="E43" s="178">
        <v>0.70899999999999996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128</v>
      </c>
      <c r="T43" s="181" t="s">
        <v>128</v>
      </c>
      <c r="U43" s="157">
        <v>0</v>
      </c>
      <c r="V43" s="157">
        <f>ROUND(E43*U43,2)</f>
        <v>0</v>
      </c>
      <c r="W43" s="157"/>
      <c r="X43" s="157" t="s">
        <v>129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155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132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156</v>
      </c>
      <c r="D45" s="158"/>
      <c r="E45" s="159">
        <v>0.70899999999999996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132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135</v>
      </c>
      <c r="D46" s="160"/>
      <c r="E46" s="161">
        <v>0.70899999999999996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132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9</v>
      </c>
      <c r="B47" s="176" t="s">
        <v>160</v>
      </c>
      <c r="C47" s="185" t="s">
        <v>161</v>
      </c>
      <c r="D47" s="177" t="s">
        <v>127</v>
      </c>
      <c r="E47" s="178">
        <v>0.1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128</v>
      </c>
      <c r="T47" s="181" t="s">
        <v>128</v>
      </c>
      <c r="U47" s="157">
        <v>0.20200000000000001</v>
      </c>
      <c r="V47" s="157">
        <f>ROUND(E47*U47,2)</f>
        <v>0.02</v>
      </c>
      <c r="W47" s="157"/>
      <c r="X47" s="157" t="s">
        <v>129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140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72" t="s">
        <v>162</v>
      </c>
      <c r="D48" s="273"/>
      <c r="E48" s="273"/>
      <c r="F48" s="273"/>
      <c r="G48" s="273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150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163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134</v>
      </c>
      <c r="D50" s="158"/>
      <c r="E50" s="159">
        <v>0.1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135</v>
      </c>
      <c r="D51" s="160"/>
      <c r="E51" s="161">
        <v>0.1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132</v>
      </c>
      <c r="AH51" s="148">
        <v>1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10</v>
      </c>
      <c r="B52" s="176" t="s">
        <v>164</v>
      </c>
      <c r="C52" s="185" t="s">
        <v>165</v>
      </c>
      <c r="D52" s="177" t="s">
        <v>166</v>
      </c>
      <c r="E52" s="178">
        <v>0.19800000000000001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1</v>
      </c>
      <c r="O52" s="180">
        <f>ROUND(E52*N52,2)</f>
        <v>0.2</v>
      </c>
      <c r="P52" s="180">
        <v>0</v>
      </c>
      <c r="Q52" s="180">
        <f>ROUND(E52*P52,2)</f>
        <v>0</v>
      </c>
      <c r="R52" s="180" t="s">
        <v>167</v>
      </c>
      <c r="S52" s="180" t="s">
        <v>128</v>
      </c>
      <c r="T52" s="181" t="s">
        <v>128</v>
      </c>
      <c r="U52" s="157">
        <v>0</v>
      </c>
      <c r="V52" s="157">
        <f>ROUND(E52*U52,2)</f>
        <v>0</v>
      </c>
      <c r="W52" s="157"/>
      <c r="X52" s="157" t="s">
        <v>168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169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9" t="s">
        <v>170</v>
      </c>
      <c r="D53" s="164"/>
      <c r="E53" s="165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0" t="s">
        <v>171</v>
      </c>
      <c r="D54" s="164"/>
      <c r="E54" s="165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132</v>
      </c>
      <c r="AH54" s="148">
        <v>2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0" t="s">
        <v>172</v>
      </c>
      <c r="D55" s="164"/>
      <c r="E55" s="165">
        <v>0.1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132</v>
      </c>
      <c r="AH55" s="148">
        <v>2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1" t="s">
        <v>173</v>
      </c>
      <c r="D56" s="166"/>
      <c r="E56" s="167">
        <v>0.1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132</v>
      </c>
      <c r="AH56" s="148">
        <v>3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9" t="s">
        <v>174</v>
      </c>
      <c r="D57" s="164"/>
      <c r="E57" s="165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175</v>
      </c>
      <c r="D58" s="158"/>
      <c r="E58" s="159">
        <v>0.18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132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135</v>
      </c>
      <c r="D59" s="160"/>
      <c r="E59" s="161">
        <v>0.18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132</v>
      </c>
      <c r="AH59" s="148">
        <v>1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8" t="s">
        <v>176</v>
      </c>
      <c r="D60" s="162"/>
      <c r="E60" s="163">
        <v>1.7999999999999999E-2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132</v>
      </c>
      <c r="AH60" s="148">
        <v>4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11</v>
      </c>
      <c r="B61" s="176" t="s">
        <v>177</v>
      </c>
      <c r="C61" s="185" t="s">
        <v>178</v>
      </c>
      <c r="D61" s="177" t="s">
        <v>179</v>
      </c>
      <c r="E61" s="178">
        <v>1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0</v>
      </c>
      <c r="O61" s="180">
        <f>ROUND(E61*N61,2)</f>
        <v>0</v>
      </c>
      <c r="P61" s="180">
        <v>0</v>
      </c>
      <c r="Q61" s="180">
        <f>ROUND(E61*P61,2)</f>
        <v>0</v>
      </c>
      <c r="R61" s="180"/>
      <c r="S61" s="180" t="s">
        <v>128</v>
      </c>
      <c r="T61" s="181" t="s">
        <v>128</v>
      </c>
      <c r="U61" s="157">
        <v>1.7999999999999999E-2</v>
      </c>
      <c r="V61" s="157">
        <f>ROUND(E61*U61,2)</f>
        <v>0.02</v>
      </c>
      <c r="W61" s="157"/>
      <c r="X61" s="157" t="s">
        <v>129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130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131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180</v>
      </c>
      <c r="D63" s="158"/>
      <c r="E63" s="159">
        <v>1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135</v>
      </c>
      <c r="D64" s="160"/>
      <c r="E64" s="161">
        <v>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132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12</v>
      </c>
      <c r="B65" s="176" t="s">
        <v>181</v>
      </c>
      <c r="C65" s="185" t="s">
        <v>182</v>
      </c>
      <c r="D65" s="177" t="s">
        <v>179</v>
      </c>
      <c r="E65" s="178">
        <v>1.3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0.22500000000000001</v>
      </c>
      <c r="Q65" s="180">
        <f>ROUND(E65*P65,2)</f>
        <v>0.28999999999999998</v>
      </c>
      <c r="R65" s="180"/>
      <c r="S65" s="180" t="s">
        <v>128</v>
      </c>
      <c r="T65" s="181" t="s">
        <v>128</v>
      </c>
      <c r="U65" s="157">
        <v>0.14199999999999999</v>
      </c>
      <c r="V65" s="157">
        <f>ROUND(E65*U65,2)</f>
        <v>0.18</v>
      </c>
      <c r="W65" s="157"/>
      <c r="X65" s="157" t="s">
        <v>129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183</v>
      </c>
      <c r="D66" s="158"/>
      <c r="E66" s="159">
        <v>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132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135</v>
      </c>
      <c r="D67" s="160"/>
      <c r="E67" s="161">
        <v>1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132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8" t="s">
        <v>184</v>
      </c>
      <c r="D68" s="162"/>
      <c r="E68" s="163">
        <v>0.3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132</v>
      </c>
      <c r="AH68" s="148">
        <v>4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5">
        <v>13</v>
      </c>
      <c r="B69" s="176" t="s">
        <v>185</v>
      </c>
      <c r="C69" s="185" t="s">
        <v>186</v>
      </c>
      <c r="D69" s="177" t="s">
        <v>179</v>
      </c>
      <c r="E69" s="178">
        <v>1.3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80">
        <v>0</v>
      </c>
      <c r="O69" s="180">
        <f>ROUND(E69*N69,2)</f>
        <v>0</v>
      </c>
      <c r="P69" s="180">
        <v>0.44</v>
      </c>
      <c r="Q69" s="180">
        <f>ROUND(E69*P69,2)</f>
        <v>0.56999999999999995</v>
      </c>
      <c r="R69" s="180"/>
      <c r="S69" s="180" t="s">
        <v>128</v>
      </c>
      <c r="T69" s="181" t="s">
        <v>128</v>
      </c>
      <c r="U69" s="157">
        <v>0.63200000000000001</v>
      </c>
      <c r="V69" s="157">
        <f>ROUND(E69*U69,2)</f>
        <v>0.82</v>
      </c>
      <c r="W69" s="157"/>
      <c r="X69" s="157" t="s">
        <v>129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130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6" t="s">
        <v>187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132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188</v>
      </c>
      <c r="D71" s="158"/>
      <c r="E71" s="159">
        <v>1.3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132</v>
      </c>
      <c r="AH71" s="148">
        <v>5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135</v>
      </c>
      <c r="D72" s="160"/>
      <c r="E72" s="161">
        <v>1.3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132</v>
      </c>
      <c r="AH72" s="148">
        <v>1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5">
        <v>14</v>
      </c>
      <c r="B73" s="176" t="s">
        <v>189</v>
      </c>
      <c r="C73" s="185" t="s">
        <v>190</v>
      </c>
      <c r="D73" s="177" t="s">
        <v>179</v>
      </c>
      <c r="E73" s="178">
        <v>1.3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80">
        <v>0</v>
      </c>
      <c r="O73" s="180">
        <f>ROUND(E73*N73,2)</f>
        <v>0</v>
      </c>
      <c r="P73" s="180">
        <v>0.44</v>
      </c>
      <c r="Q73" s="180">
        <f>ROUND(E73*P73,2)</f>
        <v>0.56999999999999995</v>
      </c>
      <c r="R73" s="180"/>
      <c r="S73" s="180" t="s">
        <v>128</v>
      </c>
      <c r="T73" s="181" t="s">
        <v>128</v>
      </c>
      <c r="U73" s="157">
        <v>0.376</v>
      </c>
      <c r="V73" s="157">
        <f>ROUND(E73*U73,2)</f>
        <v>0.49</v>
      </c>
      <c r="W73" s="157"/>
      <c r="X73" s="157" t="s">
        <v>129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6" t="s">
        <v>187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132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188</v>
      </c>
      <c r="D75" s="158"/>
      <c r="E75" s="159">
        <v>1.3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132</v>
      </c>
      <c r="AH75" s="148">
        <v>5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7" t="s">
        <v>135</v>
      </c>
      <c r="D76" s="160"/>
      <c r="E76" s="161">
        <v>1.3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132</v>
      </c>
      <c r="AH76" s="148">
        <v>1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69" t="s">
        <v>123</v>
      </c>
      <c r="B77" s="170" t="s">
        <v>79</v>
      </c>
      <c r="C77" s="184" t="s">
        <v>80</v>
      </c>
      <c r="D77" s="171"/>
      <c r="E77" s="172"/>
      <c r="F77" s="173"/>
      <c r="G77" s="173">
        <f>SUMIF(AG78:AG104,"&lt;&gt;NOR",G78:G104)</f>
        <v>0</v>
      </c>
      <c r="H77" s="173"/>
      <c r="I77" s="173">
        <f>SUM(I78:I104)</f>
        <v>0</v>
      </c>
      <c r="J77" s="173"/>
      <c r="K77" s="173">
        <f>SUM(K78:K104)</f>
        <v>0</v>
      </c>
      <c r="L77" s="173"/>
      <c r="M77" s="173">
        <f>SUM(M78:M104)</f>
        <v>0</v>
      </c>
      <c r="N77" s="173"/>
      <c r="O77" s="173">
        <f>SUM(O78:O104)</f>
        <v>3.12</v>
      </c>
      <c r="P77" s="173"/>
      <c r="Q77" s="173">
        <f>SUM(Q78:Q104)</f>
        <v>0</v>
      </c>
      <c r="R77" s="173"/>
      <c r="S77" s="173"/>
      <c r="T77" s="174"/>
      <c r="U77" s="168"/>
      <c r="V77" s="168">
        <f>SUM(V78:V104)</f>
        <v>3.57</v>
      </c>
      <c r="W77" s="168"/>
      <c r="X77" s="168"/>
      <c r="AG77" t="s">
        <v>124</v>
      </c>
    </row>
    <row r="78" spans="1:60" outlineLevel="1" x14ac:dyDescent="0.2">
      <c r="A78" s="175">
        <v>15</v>
      </c>
      <c r="B78" s="176" t="s">
        <v>191</v>
      </c>
      <c r="C78" s="185" t="s">
        <v>192</v>
      </c>
      <c r="D78" s="177" t="s">
        <v>193</v>
      </c>
      <c r="E78" s="178">
        <v>2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1.6299999999999999E-3</v>
      </c>
      <c r="O78" s="180">
        <f>ROUND(E78*N78,2)</f>
        <v>0</v>
      </c>
      <c r="P78" s="180">
        <v>0</v>
      </c>
      <c r="Q78" s="180">
        <f>ROUND(E78*P78,2)</f>
        <v>0</v>
      </c>
      <c r="R78" s="180"/>
      <c r="S78" s="180" t="s">
        <v>128</v>
      </c>
      <c r="T78" s="181" t="s">
        <v>128</v>
      </c>
      <c r="U78" s="157">
        <v>0.4</v>
      </c>
      <c r="V78" s="157">
        <f>ROUND(E78*U78,2)</f>
        <v>0.8</v>
      </c>
      <c r="W78" s="157"/>
      <c r="X78" s="157" t="s">
        <v>129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140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6" t="s">
        <v>194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132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6" t="s">
        <v>195</v>
      </c>
      <c r="D80" s="158"/>
      <c r="E80" s="159">
        <v>2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132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135</v>
      </c>
      <c r="D81" s="160"/>
      <c r="E81" s="161">
        <v>2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132</v>
      </c>
      <c r="AH81" s="148">
        <v>1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5">
        <v>16</v>
      </c>
      <c r="B82" s="176" t="s">
        <v>196</v>
      </c>
      <c r="C82" s="185" t="s">
        <v>197</v>
      </c>
      <c r="D82" s="177" t="s">
        <v>127</v>
      </c>
      <c r="E82" s="178">
        <v>1.08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0</v>
      </c>
      <c r="N82" s="180">
        <v>2.5249999999999999</v>
      </c>
      <c r="O82" s="180">
        <f>ROUND(E82*N82,2)</f>
        <v>2.73</v>
      </c>
      <c r="P82" s="180">
        <v>0</v>
      </c>
      <c r="Q82" s="180">
        <f>ROUND(E82*P82,2)</f>
        <v>0</v>
      </c>
      <c r="R82" s="180"/>
      <c r="S82" s="180" t="s">
        <v>128</v>
      </c>
      <c r="T82" s="181" t="s">
        <v>128</v>
      </c>
      <c r="U82" s="157">
        <v>0.47699999999999998</v>
      </c>
      <c r="V82" s="157">
        <f>ROUND(E82*U82,2)</f>
        <v>0.52</v>
      </c>
      <c r="W82" s="157"/>
      <c r="X82" s="157" t="s">
        <v>129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72" t="s">
        <v>198</v>
      </c>
      <c r="D83" s="273"/>
      <c r="E83" s="273"/>
      <c r="F83" s="273"/>
      <c r="G83" s="273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150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199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132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200</v>
      </c>
      <c r="D85" s="158"/>
      <c r="E85" s="159">
        <v>0.9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132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135</v>
      </c>
      <c r="D86" s="160"/>
      <c r="E86" s="161">
        <v>0.9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132</v>
      </c>
      <c r="AH86" s="148">
        <v>1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8" t="s">
        <v>201</v>
      </c>
      <c r="D87" s="162"/>
      <c r="E87" s="163">
        <v>0.18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132</v>
      </c>
      <c r="AH87" s="148">
        <v>4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17</v>
      </c>
      <c r="B88" s="176" t="s">
        <v>202</v>
      </c>
      <c r="C88" s="185" t="s">
        <v>203</v>
      </c>
      <c r="D88" s="177" t="s">
        <v>179</v>
      </c>
      <c r="E88" s="178">
        <v>1.6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3.9199999999999999E-2</v>
      </c>
      <c r="O88" s="180">
        <f>ROUND(E88*N88,2)</f>
        <v>0.06</v>
      </c>
      <c r="P88" s="180">
        <v>0</v>
      </c>
      <c r="Q88" s="180">
        <f>ROUND(E88*P88,2)</f>
        <v>0</v>
      </c>
      <c r="R88" s="180"/>
      <c r="S88" s="180" t="s">
        <v>128</v>
      </c>
      <c r="T88" s="181" t="s">
        <v>128</v>
      </c>
      <c r="U88" s="157">
        <v>1.05</v>
      </c>
      <c r="V88" s="157">
        <f>ROUND(E88*U88,2)</f>
        <v>1.68</v>
      </c>
      <c r="W88" s="157"/>
      <c r="X88" s="157" t="s">
        <v>129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140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204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132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205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206</v>
      </c>
      <c r="D91" s="158"/>
      <c r="E91" s="159">
        <v>1.6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135</v>
      </c>
      <c r="D92" s="160"/>
      <c r="E92" s="161">
        <v>1.6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132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18</v>
      </c>
      <c r="B93" s="176" t="s">
        <v>207</v>
      </c>
      <c r="C93" s="185" t="s">
        <v>208</v>
      </c>
      <c r="D93" s="177" t="s">
        <v>179</v>
      </c>
      <c r="E93" s="178">
        <v>1.6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128</v>
      </c>
      <c r="T93" s="181" t="s">
        <v>128</v>
      </c>
      <c r="U93" s="157">
        <v>0.32</v>
      </c>
      <c r="V93" s="157">
        <f>ROUND(E93*U93,2)</f>
        <v>0.51</v>
      </c>
      <c r="W93" s="157"/>
      <c r="X93" s="157" t="s">
        <v>129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140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72" t="s">
        <v>209</v>
      </c>
      <c r="D94" s="273"/>
      <c r="E94" s="273"/>
      <c r="F94" s="273"/>
      <c r="G94" s="273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150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210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132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211</v>
      </c>
      <c r="D96" s="158"/>
      <c r="E96" s="159">
        <v>1.6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132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135</v>
      </c>
      <c r="D97" s="160"/>
      <c r="E97" s="161">
        <v>1.6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132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5">
        <v>19</v>
      </c>
      <c r="B98" s="176" t="s">
        <v>212</v>
      </c>
      <c r="C98" s="185" t="s">
        <v>213</v>
      </c>
      <c r="D98" s="177" t="s">
        <v>127</v>
      </c>
      <c r="E98" s="178">
        <v>0.1308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2.5249999999999999</v>
      </c>
      <c r="O98" s="180">
        <f>ROUND(E98*N98,2)</f>
        <v>0.33</v>
      </c>
      <c r="P98" s="180">
        <v>0</v>
      </c>
      <c r="Q98" s="180">
        <f>ROUND(E98*P98,2)</f>
        <v>0</v>
      </c>
      <c r="R98" s="180"/>
      <c r="S98" s="180" t="s">
        <v>128</v>
      </c>
      <c r="T98" s="181" t="s">
        <v>128</v>
      </c>
      <c r="U98" s="157">
        <v>0.47699999999999998</v>
      </c>
      <c r="V98" s="157">
        <f>ROUND(E98*U98,2)</f>
        <v>0.06</v>
      </c>
      <c r="W98" s="157"/>
      <c r="X98" s="157" t="s">
        <v>129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140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72" t="s">
        <v>198</v>
      </c>
      <c r="D99" s="273"/>
      <c r="E99" s="273"/>
      <c r="F99" s="273"/>
      <c r="G99" s="273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150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199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136</v>
      </c>
      <c r="D101" s="158"/>
      <c r="E101" s="159">
        <v>4.4999999999999998E-2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132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137</v>
      </c>
      <c r="D102" s="158"/>
      <c r="E102" s="159">
        <v>6.4000000000000001E-2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132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135</v>
      </c>
      <c r="D103" s="160"/>
      <c r="E103" s="161">
        <v>0.109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132</v>
      </c>
      <c r="AH103" s="148">
        <v>1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8" t="s">
        <v>214</v>
      </c>
      <c r="D104" s="162"/>
      <c r="E104" s="163">
        <v>2.18E-2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132</v>
      </c>
      <c r="AH104" s="148">
        <v>4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9" t="s">
        <v>123</v>
      </c>
      <c r="B105" s="170" t="s">
        <v>81</v>
      </c>
      <c r="C105" s="184" t="s">
        <v>82</v>
      </c>
      <c r="D105" s="171"/>
      <c r="E105" s="172"/>
      <c r="F105" s="173"/>
      <c r="G105" s="173">
        <f>SUMIF(AG106:AG134,"&lt;&gt;NOR",G106:G134)</f>
        <v>0</v>
      </c>
      <c r="H105" s="173"/>
      <c r="I105" s="173">
        <f>SUM(I106:I134)</f>
        <v>0</v>
      </c>
      <c r="J105" s="173"/>
      <c r="K105" s="173">
        <f>SUM(K106:K134)</f>
        <v>0</v>
      </c>
      <c r="L105" s="173"/>
      <c r="M105" s="173">
        <f>SUM(M106:M134)</f>
        <v>0</v>
      </c>
      <c r="N105" s="173"/>
      <c r="O105" s="173">
        <f>SUM(O106:O134)</f>
        <v>0.43000000000000005</v>
      </c>
      <c r="P105" s="173"/>
      <c r="Q105" s="173">
        <f>SUM(Q106:Q134)</f>
        <v>0</v>
      </c>
      <c r="R105" s="173"/>
      <c r="S105" s="173"/>
      <c r="T105" s="174"/>
      <c r="U105" s="168"/>
      <c r="V105" s="168">
        <f>SUM(V106:V134)</f>
        <v>1.9100000000000001</v>
      </c>
      <c r="W105" s="168"/>
      <c r="X105" s="168"/>
      <c r="AG105" t="s">
        <v>124</v>
      </c>
    </row>
    <row r="106" spans="1:60" outlineLevel="1" x14ac:dyDescent="0.2">
      <c r="A106" s="175">
        <v>20</v>
      </c>
      <c r="B106" s="176" t="s">
        <v>215</v>
      </c>
      <c r="C106" s="185" t="s">
        <v>216</v>
      </c>
      <c r="D106" s="177" t="s">
        <v>179</v>
      </c>
      <c r="E106" s="178">
        <v>0.3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7.3899999999999993E-2</v>
      </c>
      <c r="O106" s="180">
        <f>ROUND(E106*N106,2)</f>
        <v>0.02</v>
      </c>
      <c r="P106" s="180">
        <v>0</v>
      </c>
      <c r="Q106" s="180">
        <f>ROUND(E106*P106,2)</f>
        <v>0</v>
      </c>
      <c r="R106" s="180"/>
      <c r="S106" s="180" t="s">
        <v>128</v>
      </c>
      <c r="T106" s="181" t="s">
        <v>128</v>
      </c>
      <c r="U106" s="157">
        <v>0.47799999999999998</v>
      </c>
      <c r="V106" s="157">
        <f>ROUND(E106*U106,2)</f>
        <v>0.14000000000000001</v>
      </c>
      <c r="W106" s="157"/>
      <c r="X106" s="157" t="s">
        <v>129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130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217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132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188</v>
      </c>
      <c r="D108" s="158"/>
      <c r="E108" s="159">
        <v>1.3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132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135</v>
      </c>
      <c r="D109" s="160"/>
      <c r="E109" s="161">
        <v>1.3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132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6" t="s">
        <v>218</v>
      </c>
      <c r="D110" s="158"/>
      <c r="E110" s="159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132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6" t="s">
        <v>219</v>
      </c>
      <c r="D111" s="158"/>
      <c r="E111" s="159">
        <v>-1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132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135</v>
      </c>
      <c r="D112" s="160"/>
      <c r="E112" s="161">
        <v>-1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132</v>
      </c>
      <c r="AH112" s="148">
        <v>1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5">
        <v>21</v>
      </c>
      <c r="B113" s="176" t="s">
        <v>220</v>
      </c>
      <c r="C113" s="185" t="s">
        <v>221</v>
      </c>
      <c r="D113" s="177" t="s">
        <v>179</v>
      </c>
      <c r="E113" s="178">
        <v>0.3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0.40481</v>
      </c>
      <c r="O113" s="180">
        <f>ROUND(E113*N113,2)</f>
        <v>0.12</v>
      </c>
      <c r="P113" s="180">
        <v>0</v>
      </c>
      <c r="Q113" s="180">
        <f>ROUND(E113*P113,2)</f>
        <v>0</v>
      </c>
      <c r="R113" s="180"/>
      <c r="S113" s="180" t="s">
        <v>128</v>
      </c>
      <c r="T113" s="181" t="s">
        <v>128</v>
      </c>
      <c r="U113" s="157">
        <v>1.9E-2</v>
      </c>
      <c r="V113" s="157">
        <f>ROUND(E113*U113,2)</f>
        <v>0.01</v>
      </c>
      <c r="W113" s="157"/>
      <c r="X113" s="157" t="s">
        <v>129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130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217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132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6" t="s">
        <v>188</v>
      </c>
      <c r="D115" s="158"/>
      <c r="E115" s="159">
        <v>1.3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132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135</v>
      </c>
      <c r="D116" s="160"/>
      <c r="E116" s="161">
        <v>1.3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132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218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219</v>
      </c>
      <c r="D118" s="158"/>
      <c r="E118" s="159">
        <v>-1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132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135</v>
      </c>
      <c r="D119" s="160"/>
      <c r="E119" s="161">
        <v>-1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132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22</v>
      </c>
      <c r="B120" s="176" t="s">
        <v>222</v>
      </c>
      <c r="C120" s="185" t="s">
        <v>223</v>
      </c>
      <c r="D120" s="177" t="s">
        <v>179</v>
      </c>
      <c r="E120" s="178">
        <v>0.3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0.441</v>
      </c>
      <c r="O120" s="180">
        <f>ROUND(E120*N120,2)</f>
        <v>0.13</v>
      </c>
      <c r="P120" s="180">
        <v>0</v>
      </c>
      <c r="Q120" s="180">
        <f>ROUND(E120*P120,2)</f>
        <v>0</v>
      </c>
      <c r="R120" s="180"/>
      <c r="S120" s="180" t="s">
        <v>128</v>
      </c>
      <c r="T120" s="181" t="s">
        <v>128</v>
      </c>
      <c r="U120" s="157">
        <v>2.9000000000000001E-2</v>
      </c>
      <c r="V120" s="157">
        <f>ROUND(E120*U120,2)</f>
        <v>0.01</v>
      </c>
      <c r="W120" s="157"/>
      <c r="X120" s="157" t="s">
        <v>129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130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217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188</v>
      </c>
      <c r="D122" s="158"/>
      <c r="E122" s="159">
        <v>1.3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132</v>
      </c>
      <c r="AH122" s="148">
        <v>5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135</v>
      </c>
      <c r="D123" s="160"/>
      <c r="E123" s="161">
        <v>1.3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132</v>
      </c>
      <c r="AH123" s="148">
        <v>1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218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132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219</v>
      </c>
      <c r="D125" s="158"/>
      <c r="E125" s="159">
        <v>-1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135</v>
      </c>
      <c r="D126" s="160"/>
      <c r="E126" s="161">
        <v>-1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132</v>
      </c>
      <c r="AH126" s="148">
        <v>1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5">
        <v>23</v>
      </c>
      <c r="B127" s="176" t="s">
        <v>224</v>
      </c>
      <c r="C127" s="185" t="s">
        <v>225</v>
      </c>
      <c r="D127" s="177" t="s">
        <v>226</v>
      </c>
      <c r="E127" s="178">
        <v>4.08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80">
        <v>3.6000000000000002E-4</v>
      </c>
      <c r="O127" s="180">
        <f>ROUND(E127*N127,2)</f>
        <v>0</v>
      </c>
      <c r="P127" s="180">
        <v>0</v>
      </c>
      <c r="Q127" s="180">
        <f>ROUND(E127*P127,2)</f>
        <v>0</v>
      </c>
      <c r="R127" s="180"/>
      <c r="S127" s="180" t="s">
        <v>128</v>
      </c>
      <c r="T127" s="181" t="s">
        <v>128</v>
      </c>
      <c r="U127" s="157">
        <v>0.43</v>
      </c>
      <c r="V127" s="157">
        <f>ROUND(E127*U127,2)</f>
        <v>1.75</v>
      </c>
      <c r="W127" s="157"/>
      <c r="X127" s="157" t="s">
        <v>129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130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227</v>
      </c>
      <c r="D128" s="158"/>
      <c r="E128" s="159">
        <v>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132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6" t="s">
        <v>228</v>
      </c>
      <c r="D129" s="158"/>
      <c r="E129" s="159">
        <v>0.08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135</v>
      </c>
      <c r="D130" s="160"/>
      <c r="E130" s="161">
        <v>4.08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132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 x14ac:dyDescent="0.2">
      <c r="A131" s="175">
        <v>24</v>
      </c>
      <c r="B131" s="176" t="s">
        <v>229</v>
      </c>
      <c r="C131" s="185" t="s">
        <v>230</v>
      </c>
      <c r="D131" s="177" t="s">
        <v>193</v>
      </c>
      <c r="E131" s="178">
        <v>2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8.1000000000000003E-2</v>
      </c>
      <c r="O131" s="180">
        <f>ROUND(E131*N131,2)</f>
        <v>0.16</v>
      </c>
      <c r="P131" s="180">
        <v>0</v>
      </c>
      <c r="Q131" s="180">
        <f>ROUND(E131*P131,2)</f>
        <v>0</v>
      </c>
      <c r="R131" s="180"/>
      <c r="S131" s="180" t="s">
        <v>231</v>
      </c>
      <c r="T131" s="181" t="s">
        <v>232</v>
      </c>
      <c r="U131" s="157">
        <v>0</v>
      </c>
      <c r="V131" s="157">
        <f>ROUND(E131*U131,2)</f>
        <v>0</v>
      </c>
      <c r="W131" s="157"/>
      <c r="X131" s="157" t="s">
        <v>129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140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72" t="s">
        <v>233</v>
      </c>
      <c r="D132" s="273"/>
      <c r="E132" s="273"/>
      <c r="F132" s="273"/>
      <c r="G132" s="273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150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234</v>
      </c>
      <c r="D133" s="158"/>
      <c r="E133" s="159">
        <v>2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135</v>
      </c>
      <c r="D134" s="160"/>
      <c r="E134" s="161">
        <v>2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132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169" t="s">
        <v>123</v>
      </c>
      <c r="B135" s="170" t="s">
        <v>83</v>
      </c>
      <c r="C135" s="184" t="s">
        <v>84</v>
      </c>
      <c r="D135" s="171"/>
      <c r="E135" s="172"/>
      <c r="F135" s="173"/>
      <c r="G135" s="173">
        <f>SUMIF(AG136:AG159,"&lt;&gt;NOR",G136:G159)</f>
        <v>0</v>
      </c>
      <c r="H135" s="173"/>
      <c r="I135" s="173">
        <f>SUM(I136:I159)</f>
        <v>0</v>
      </c>
      <c r="J135" s="173"/>
      <c r="K135" s="173">
        <f>SUM(K136:K159)</f>
        <v>0</v>
      </c>
      <c r="L135" s="173"/>
      <c r="M135" s="173">
        <f>SUM(M136:M159)</f>
        <v>0</v>
      </c>
      <c r="N135" s="173"/>
      <c r="O135" s="173">
        <f>SUM(O136:O159)</f>
        <v>0.14000000000000001</v>
      </c>
      <c r="P135" s="173"/>
      <c r="Q135" s="173">
        <f>SUM(Q136:Q159)</f>
        <v>0</v>
      </c>
      <c r="R135" s="173"/>
      <c r="S135" s="173"/>
      <c r="T135" s="174"/>
      <c r="U135" s="168"/>
      <c r="V135" s="168">
        <f>SUM(V136:V159)</f>
        <v>7.9500000000000011</v>
      </c>
      <c r="W135" s="168"/>
      <c r="X135" s="168"/>
      <c r="AG135" t="s">
        <v>124</v>
      </c>
    </row>
    <row r="136" spans="1:60" outlineLevel="1" x14ac:dyDescent="0.2">
      <c r="A136" s="175">
        <v>25</v>
      </c>
      <c r="B136" s="176" t="s">
        <v>235</v>
      </c>
      <c r="C136" s="185" t="s">
        <v>236</v>
      </c>
      <c r="D136" s="177" t="s">
        <v>179</v>
      </c>
      <c r="E136" s="178">
        <v>15.2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</v>
      </c>
      <c r="O136" s="180">
        <f>ROUND(E136*N136,2)</f>
        <v>0</v>
      </c>
      <c r="P136" s="180">
        <v>0</v>
      </c>
      <c r="Q136" s="180">
        <f>ROUND(E136*P136,2)</f>
        <v>0</v>
      </c>
      <c r="R136" s="180"/>
      <c r="S136" s="180" t="s">
        <v>128</v>
      </c>
      <c r="T136" s="181" t="s">
        <v>128</v>
      </c>
      <c r="U136" s="157">
        <v>0.125</v>
      </c>
      <c r="V136" s="157">
        <f>ROUND(E136*U136,2)</f>
        <v>1.9</v>
      </c>
      <c r="W136" s="157"/>
      <c r="X136" s="157" t="s">
        <v>129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130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237</v>
      </c>
      <c r="D137" s="158"/>
      <c r="E137" s="159">
        <v>2.7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135</v>
      </c>
      <c r="D138" s="160"/>
      <c r="E138" s="161">
        <v>2.7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132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55"/>
      <c r="B139" s="156"/>
      <c r="C139" s="186" t="s">
        <v>238</v>
      </c>
      <c r="D139" s="158"/>
      <c r="E139" s="159">
        <v>12.5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132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7" t="s">
        <v>135</v>
      </c>
      <c r="D140" s="160"/>
      <c r="E140" s="161">
        <v>12.5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132</v>
      </c>
      <c r="AH140" s="148">
        <v>1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5">
        <v>26</v>
      </c>
      <c r="B141" s="176" t="s">
        <v>239</v>
      </c>
      <c r="C141" s="185" t="s">
        <v>240</v>
      </c>
      <c r="D141" s="177" t="s">
        <v>179</v>
      </c>
      <c r="E141" s="178">
        <v>15.2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7.6000000000000004E-4</v>
      </c>
      <c r="O141" s="180">
        <f>ROUND(E141*N141,2)</f>
        <v>0.01</v>
      </c>
      <c r="P141" s="180">
        <v>0</v>
      </c>
      <c r="Q141" s="180">
        <f>ROUND(E141*P141,2)</f>
        <v>0</v>
      </c>
      <c r="R141" s="180"/>
      <c r="S141" s="180" t="s">
        <v>128</v>
      </c>
      <c r="T141" s="181" t="s">
        <v>128</v>
      </c>
      <c r="U141" s="157">
        <v>0.311</v>
      </c>
      <c r="V141" s="157">
        <f>ROUND(E141*U141,2)</f>
        <v>4.7300000000000004</v>
      </c>
      <c r="W141" s="157"/>
      <c r="X141" s="157" t="s">
        <v>129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130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237</v>
      </c>
      <c r="D142" s="158"/>
      <c r="E142" s="159">
        <v>2.7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132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135</v>
      </c>
      <c r="D143" s="160"/>
      <c r="E143" s="161">
        <v>2.7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132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55"/>
      <c r="B144" s="156"/>
      <c r="C144" s="186" t="s">
        <v>238</v>
      </c>
      <c r="D144" s="158"/>
      <c r="E144" s="159">
        <v>12.5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135</v>
      </c>
      <c r="D145" s="160"/>
      <c r="E145" s="161">
        <v>12.5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132</v>
      </c>
      <c r="AH145" s="148">
        <v>1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5">
        <v>27</v>
      </c>
      <c r="B146" s="176" t="s">
        <v>241</v>
      </c>
      <c r="C146" s="185" t="s">
        <v>242</v>
      </c>
      <c r="D146" s="177" t="s">
        <v>193</v>
      </c>
      <c r="E146" s="178">
        <v>1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80">
        <v>0.11840000000000001</v>
      </c>
      <c r="O146" s="180">
        <f>ROUND(E146*N146,2)</f>
        <v>0.12</v>
      </c>
      <c r="P146" s="180">
        <v>0</v>
      </c>
      <c r="Q146" s="180">
        <f>ROUND(E146*P146,2)</f>
        <v>0</v>
      </c>
      <c r="R146" s="180"/>
      <c r="S146" s="180" t="s">
        <v>128</v>
      </c>
      <c r="T146" s="181" t="s">
        <v>128</v>
      </c>
      <c r="U146" s="157">
        <v>0.91800000000000004</v>
      </c>
      <c r="V146" s="157">
        <f>ROUND(E146*U146,2)</f>
        <v>0.92</v>
      </c>
      <c r="W146" s="157"/>
      <c r="X146" s="157" t="s">
        <v>129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140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6" t="s">
        <v>243</v>
      </c>
      <c r="D147" s="158"/>
      <c r="E147" s="159">
        <v>1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28</v>
      </c>
      <c r="B148" s="176" t="s">
        <v>244</v>
      </c>
      <c r="C148" s="185" t="s">
        <v>245</v>
      </c>
      <c r="D148" s="177" t="s">
        <v>193</v>
      </c>
      <c r="E148" s="178">
        <v>1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0</v>
      </c>
      <c r="O148" s="180">
        <f>ROUND(E148*N148,2)</f>
        <v>0</v>
      </c>
      <c r="P148" s="180">
        <v>0</v>
      </c>
      <c r="Q148" s="180">
        <f>ROUND(E148*P148,2)</f>
        <v>0</v>
      </c>
      <c r="R148" s="180" t="s">
        <v>167</v>
      </c>
      <c r="S148" s="180" t="s">
        <v>128</v>
      </c>
      <c r="T148" s="181" t="s">
        <v>128</v>
      </c>
      <c r="U148" s="157">
        <v>0</v>
      </c>
      <c r="V148" s="157">
        <f>ROUND(E148*U148,2)</f>
        <v>0</v>
      </c>
      <c r="W148" s="157"/>
      <c r="X148" s="157" t="s">
        <v>168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246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72" t="s">
        <v>247</v>
      </c>
      <c r="D149" s="273"/>
      <c r="E149" s="273"/>
      <c r="F149" s="273"/>
      <c r="G149" s="273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150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243</v>
      </c>
      <c r="D150" s="158"/>
      <c r="E150" s="159">
        <v>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132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22.5" outlineLevel="1" x14ac:dyDescent="0.2">
      <c r="A151" s="175">
        <v>29</v>
      </c>
      <c r="B151" s="176" t="s">
        <v>248</v>
      </c>
      <c r="C151" s="185" t="s">
        <v>249</v>
      </c>
      <c r="D151" s="177" t="s">
        <v>193</v>
      </c>
      <c r="E151" s="178">
        <v>1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80">
        <v>0</v>
      </c>
      <c r="O151" s="180">
        <f>ROUND(E151*N151,2)</f>
        <v>0</v>
      </c>
      <c r="P151" s="180">
        <v>0</v>
      </c>
      <c r="Q151" s="180">
        <f>ROUND(E151*P151,2)</f>
        <v>0</v>
      </c>
      <c r="R151" s="180" t="s">
        <v>167</v>
      </c>
      <c r="S151" s="180" t="s">
        <v>128</v>
      </c>
      <c r="T151" s="181" t="s">
        <v>128</v>
      </c>
      <c r="U151" s="157">
        <v>0</v>
      </c>
      <c r="V151" s="157">
        <f>ROUND(E151*U151,2)</f>
        <v>0</v>
      </c>
      <c r="W151" s="157"/>
      <c r="X151" s="157" t="s">
        <v>168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246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272" t="s">
        <v>250</v>
      </c>
      <c r="D152" s="273"/>
      <c r="E152" s="273"/>
      <c r="F152" s="273"/>
      <c r="G152" s="273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150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243</v>
      </c>
      <c r="D153" s="158"/>
      <c r="E153" s="159">
        <v>1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ht="22.5" outlineLevel="1" x14ac:dyDescent="0.2">
      <c r="A154" s="175">
        <v>30</v>
      </c>
      <c r="B154" s="176" t="s">
        <v>251</v>
      </c>
      <c r="C154" s="185" t="s">
        <v>252</v>
      </c>
      <c r="D154" s="177" t="s">
        <v>193</v>
      </c>
      <c r="E154" s="178">
        <v>2</v>
      </c>
      <c r="F154" s="179"/>
      <c r="G154" s="180">
        <f>ROUND(E154*F154,2)</f>
        <v>0</v>
      </c>
      <c r="H154" s="179"/>
      <c r="I154" s="180">
        <f>ROUND(E154*H154,2)</f>
        <v>0</v>
      </c>
      <c r="J154" s="179"/>
      <c r="K154" s="180">
        <f>ROUND(E154*J154,2)</f>
        <v>0</v>
      </c>
      <c r="L154" s="180">
        <v>21</v>
      </c>
      <c r="M154" s="180">
        <f>G154*(1+L154/100)</f>
        <v>0</v>
      </c>
      <c r="N154" s="180">
        <v>0</v>
      </c>
      <c r="O154" s="180">
        <f>ROUND(E154*N154,2)</f>
        <v>0</v>
      </c>
      <c r="P154" s="180">
        <v>0</v>
      </c>
      <c r="Q154" s="180">
        <f>ROUND(E154*P154,2)</f>
        <v>0</v>
      </c>
      <c r="R154" s="180"/>
      <c r="S154" s="180" t="s">
        <v>128</v>
      </c>
      <c r="T154" s="181" t="s">
        <v>128</v>
      </c>
      <c r="U154" s="157">
        <v>0.2</v>
      </c>
      <c r="V154" s="157">
        <f>ROUND(E154*U154,2)</f>
        <v>0.4</v>
      </c>
      <c r="W154" s="157"/>
      <c r="X154" s="157" t="s">
        <v>129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140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6" t="s">
        <v>253</v>
      </c>
      <c r="D155" s="158"/>
      <c r="E155" s="159">
        <v>2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5">
        <v>31</v>
      </c>
      <c r="B156" s="176" t="s">
        <v>254</v>
      </c>
      <c r="C156" s="185" t="s">
        <v>255</v>
      </c>
      <c r="D156" s="177" t="s">
        <v>193</v>
      </c>
      <c r="E156" s="178">
        <v>1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5.1000000000000004E-3</v>
      </c>
      <c r="O156" s="180">
        <f>ROUND(E156*N156,2)</f>
        <v>0.01</v>
      </c>
      <c r="P156" s="180">
        <v>0</v>
      </c>
      <c r="Q156" s="180">
        <f>ROUND(E156*P156,2)</f>
        <v>0</v>
      </c>
      <c r="R156" s="180" t="s">
        <v>167</v>
      </c>
      <c r="S156" s="180" t="s">
        <v>128</v>
      </c>
      <c r="T156" s="181" t="s">
        <v>128</v>
      </c>
      <c r="U156" s="157">
        <v>0</v>
      </c>
      <c r="V156" s="157">
        <f>ROUND(E156*U156,2)</f>
        <v>0</v>
      </c>
      <c r="W156" s="157"/>
      <c r="X156" s="157" t="s">
        <v>168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246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243</v>
      </c>
      <c r="D157" s="158"/>
      <c r="E157" s="159">
        <v>1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132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75">
        <v>32</v>
      </c>
      <c r="B158" s="176" t="s">
        <v>256</v>
      </c>
      <c r="C158" s="185" t="s">
        <v>257</v>
      </c>
      <c r="D158" s="177" t="s">
        <v>193</v>
      </c>
      <c r="E158" s="178">
        <v>1</v>
      </c>
      <c r="F158" s="179"/>
      <c r="G158" s="180">
        <f>ROUND(E158*F158,2)</f>
        <v>0</v>
      </c>
      <c r="H158" s="179"/>
      <c r="I158" s="180">
        <f>ROUND(E158*H158,2)</f>
        <v>0</v>
      </c>
      <c r="J158" s="179"/>
      <c r="K158" s="180">
        <f>ROUND(E158*J158,2)</f>
        <v>0</v>
      </c>
      <c r="L158" s="180">
        <v>21</v>
      </c>
      <c r="M158" s="180">
        <f>G158*(1+L158/100)</f>
        <v>0</v>
      </c>
      <c r="N158" s="180">
        <v>3.0000000000000001E-3</v>
      </c>
      <c r="O158" s="180">
        <f>ROUND(E158*N158,2)</f>
        <v>0</v>
      </c>
      <c r="P158" s="180">
        <v>0</v>
      </c>
      <c r="Q158" s="180">
        <f>ROUND(E158*P158,2)</f>
        <v>0</v>
      </c>
      <c r="R158" s="180" t="s">
        <v>167</v>
      </c>
      <c r="S158" s="180" t="s">
        <v>128</v>
      </c>
      <c r="T158" s="181" t="s">
        <v>128</v>
      </c>
      <c r="U158" s="157">
        <v>0</v>
      </c>
      <c r="V158" s="157">
        <f>ROUND(E158*U158,2)</f>
        <v>0</v>
      </c>
      <c r="W158" s="157"/>
      <c r="X158" s="157" t="s">
        <v>168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246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243</v>
      </c>
      <c r="D159" s="158"/>
      <c r="E159" s="159">
        <v>1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25.5" x14ac:dyDescent="0.2">
      <c r="A160" s="169" t="s">
        <v>123</v>
      </c>
      <c r="B160" s="170" t="s">
        <v>85</v>
      </c>
      <c r="C160" s="184" t="s">
        <v>86</v>
      </c>
      <c r="D160" s="171"/>
      <c r="E160" s="172"/>
      <c r="F160" s="173"/>
      <c r="G160" s="173">
        <f>SUMIF(AG161:AG164,"&lt;&gt;NOR",G161:G164)</f>
        <v>0</v>
      </c>
      <c r="H160" s="173"/>
      <c r="I160" s="173">
        <f>SUM(I161:I164)</f>
        <v>0</v>
      </c>
      <c r="J160" s="173"/>
      <c r="K160" s="173">
        <f>SUM(K161:K164)</f>
        <v>0</v>
      </c>
      <c r="L160" s="173"/>
      <c r="M160" s="173">
        <f>SUM(M161:M164)</f>
        <v>0</v>
      </c>
      <c r="N160" s="173"/>
      <c r="O160" s="173">
        <f>SUM(O161:O164)</f>
        <v>0</v>
      </c>
      <c r="P160" s="173"/>
      <c r="Q160" s="173">
        <f>SUM(Q161:Q164)</f>
        <v>0</v>
      </c>
      <c r="R160" s="173"/>
      <c r="S160" s="173"/>
      <c r="T160" s="174"/>
      <c r="U160" s="168"/>
      <c r="V160" s="168">
        <f>SUM(V161:V164)</f>
        <v>5.68</v>
      </c>
      <c r="W160" s="168"/>
      <c r="X160" s="168"/>
      <c r="AG160" t="s">
        <v>124</v>
      </c>
    </row>
    <row r="161" spans="1:60" outlineLevel="1" x14ac:dyDescent="0.2">
      <c r="A161" s="175">
        <v>33</v>
      </c>
      <c r="B161" s="176" t="s">
        <v>258</v>
      </c>
      <c r="C161" s="185" t="s">
        <v>259</v>
      </c>
      <c r="D161" s="177" t="s">
        <v>179</v>
      </c>
      <c r="E161" s="178">
        <v>40.875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0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128</v>
      </c>
      <c r="T161" s="181" t="s">
        <v>128</v>
      </c>
      <c r="U161" s="157">
        <v>0.13900000000000001</v>
      </c>
      <c r="V161" s="157">
        <f>ROUND(E161*U161,2)</f>
        <v>5.68</v>
      </c>
      <c r="W161" s="157"/>
      <c r="X161" s="157" t="s">
        <v>129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130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55"/>
      <c r="B162" s="156"/>
      <c r="C162" s="272" t="s">
        <v>260</v>
      </c>
      <c r="D162" s="273"/>
      <c r="E162" s="273"/>
      <c r="F162" s="273"/>
      <c r="G162" s="273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150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82" t="str">
        <f>C162</f>
        <v>Položka je určena pro vyčištění ostatních objektů (např. kanálů, zásobníků, kůlen apod.) - vynesení zbytků stavebního rumu, kropení a 2 x zametení podlah, oprášení stěn a výplní otvorů.</v>
      </c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6" t="s">
        <v>261</v>
      </c>
      <c r="D163" s="158"/>
      <c r="E163" s="159">
        <v>40.875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7" t="s">
        <v>135</v>
      </c>
      <c r="D164" s="160"/>
      <c r="E164" s="161">
        <v>40.875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132</v>
      </c>
      <c r="AH164" s="148">
        <v>1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x14ac:dyDescent="0.2">
      <c r="A165" s="169" t="s">
        <v>123</v>
      </c>
      <c r="B165" s="170" t="s">
        <v>87</v>
      </c>
      <c r="C165" s="184" t="s">
        <v>88</v>
      </c>
      <c r="D165" s="171"/>
      <c r="E165" s="172"/>
      <c r="F165" s="173"/>
      <c r="G165" s="173">
        <f>SUMIF(AG166:AG166,"&lt;&gt;NOR",G166:G166)</f>
        <v>0</v>
      </c>
      <c r="H165" s="173"/>
      <c r="I165" s="173">
        <f>SUM(I166:I166)</f>
        <v>0</v>
      </c>
      <c r="J165" s="173"/>
      <c r="K165" s="173">
        <f>SUM(K166:K166)</f>
        <v>0</v>
      </c>
      <c r="L165" s="173"/>
      <c r="M165" s="173">
        <f>SUM(M166:M166)</f>
        <v>0</v>
      </c>
      <c r="N165" s="173"/>
      <c r="O165" s="173">
        <f>SUM(O166:O166)</f>
        <v>0</v>
      </c>
      <c r="P165" s="173"/>
      <c r="Q165" s="173">
        <f>SUM(Q166:Q166)</f>
        <v>0</v>
      </c>
      <c r="R165" s="173"/>
      <c r="S165" s="173"/>
      <c r="T165" s="174"/>
      <c r="U165" s="168"/>
      <c r="V165" s="168">
        <f>SUM(V166:V166)</f>
        <v>1.52</v>
      </c>
      <c r="W165" s="168"/>
      <c r="X165" s="168"/>
      <c r="AG165" t="s">
        <v>124</v>
      </c>
    </row>
    <row r="166" spans="1:60" outlineLevel="1" x14ac:dyDescent="0.2">
      <c r="A166" s="175">
        <v>34</v>
      </c>
      <c r="B166" s="176" t="s">
        <v>262</v>
      </c>
      <c r="C166" s="185" t="s">
        <v>263</v>
      </c>
      <c r="D166" s="177" t="s">
        <v>166</v>
      </c>
      <c r="E166" s="178">
        <v>3.8986800000000001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80">
        <v>0</v>
      </c>
      <c r="O166" s="180">
        <f>ROUND(E166*N166,2)</f>
        <v>0</v>
      </c>
      <c r="P166" s="180">
        <v>0</v>
      </c>
      <c r="Q166" s="180">
        <f>ROUND(E166*P166,2)</f>
        <v>0</v>
      </c>
      <c r="R166" s="180"/>
      <c r="S166" s="180" t="s">
        <v>128</v>
      </c>
      <c r="T166" s="181" t="s">
        <v>128</v>
      </c>
      <c r="U166" s="157">
        <v>0.39</v>
      </c>
      <c r="V166" s="157">
        <f>ROUND(E166*U166,2)</f>
        <v>1.52</v>
      </c>
      <c r="W166" s="157"/>
      <c r="X166" s="157" t="s">
        <v>264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265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x14ac:dyDescent="0.2">
      <c r="A167" s="3"/>
      <c r="B167" s="4"/>
      <c r="C167" s="192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v>15</v>
      </c>
      <c r="AF167">
        <v>21</v>
      </c>
      <c r="AG167" t="s">
        <v>110</v>
      </c>
    </row>
    <row r="168" spans="1:60" x14ac:dyDescent="0.2">
      <c r="A168" s="151"/>
      <c r="B168" s="152" t="s">
        <v>31</v>
      </c>
      <c r="C168" s="193"/>
      <c r="D168" s="153"/>
      <c r="E168" s="154"/>
      <c r="F168" s="154"/>
      <c r="G168" s="183">
        <f>G8+G77+G105+G135+G160+G165</f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f>SUMIF(L7:L166,AE167,G7:G166)</f>
        <v>0</v>
      </c>
      <c r="AF168">
        <f>SUMIF(L7:L166,AF167,G7:G166)</f>
        <v>0</v>
      </c>
      <c r="AG168" t="s">
        <v>266</v>
      </c>
    </row>
    <row r="169" spans="1:60" x14ac:dyDescent="0.2">
      <c r="A169" s="3"/>
      <c r="B169" s="4"/>
      <c r="C169" s="192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">
      <c r="A170" s="3"/>
      <c r="B170" s="4"/>
      <c r="C170" s="192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">
      <c r="A171" s="281" t="s">
        <v>267</v>
      </c>
      <c r="B171" s="281"/>
      <c r="C171" s="282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">
      <c r="A172" s="260"/>
      <c r="B172" s="261"/>
      <c r="C172" s="262"/>
      <c r="D172" s="261"/>
      <c r="E172" s="261"/>
      <c r="F172" s="261"/>
      <c r="G172" s="26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G172" t="s">
        <v>268</v>
      </c>
    </row>
    <row r="173" spans="1:60" x14ac:dyDescent="0.2">
      <c r="A173" s="264"/>
      <c r="B173" s="265"/>
      <c r="C173" s="266"/>
      <c r="D173" s="265"/>
      <c r="E173" s="265"/>
      <c r="F173" s="265"/>
      <c r="G173" s="267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264"/>
      <c r="B174" s="265"/>
      <c r="C174" s="266"/>
      <c r="D174" s="265"/>
      <c r="E174" s="265"/>
      <c r="F174" s="265"/>
      <c r="G174" s="267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64"/>
      <c r="B175" s="265"/>
      <c r="C175" s="266"/>
      <c r="D175" s="265"/>
      <c r="E175" s="265"/>
      <c r="F175" s="265"/>
      <c r="G175" s="267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68"/>
      <c r="B176" s="269"/>
      <c r="C176" s="270"/>
      <c r="D176" s="269"/>
      <c r="E176" s="269"/>
      <c r="F176" s="269"/>
      <c r="G176" s="271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3"/>
      <c r="B177" s="4"/>
      <c r="C177" s="192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C178" s="194"/>
      <c r="D178" s="10"/>
      <c r="AG178" t="s">
        <v>269</v>
      </c>
    </row>
    <row r="179" spans="1:33" x14ac:dyDescent="0.2">
      <c r="D179" s="10"/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5">
    <mergeCell ref="A1:G1"/>
    <mergeCell ref="C2:G2"/>
    <mergeCell ref="C3:G3"/>
    <mergeCell ref="C4:G4"/>
    <mergeCell ref="A171:C171"/>
    <mergeCell ref="C99:G99"/>
    <mergeCell ref="C132:G132"/>
    <mergeCell ref="C149:G149"/>
    <mergeCell ref="C152:G152"/>
    <mergeCell ref="C162:G162"/>
    <mergeCell ref="A172:G176"/>
    <mergeCell ref="C30:G30"/>
    <mergeCell ref="C48:G48"/>
    <mergeCell ref="C83:G83"/>
    <mergeCell ref="C94:G9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BFFD-8A37-4165-94B4-9B1D38B3D371}">
  <sheetPr>
    <outlinePr summaryBelow="0"/>
  </sheetPr>
  <dimension ref="A1:BH5000"/>
  <sheetViews>
    <sheetView workbookViewId="0">
      <pane ySplit="7" topLeftCell="A12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98</v>
      </c>
    </row>
    <row r="2" spans="1:60" ht="24.95" customHeight="1" x14ac:dyDescent="0.2">
      <c r="A2" s="140" t="s">
        <v>8</v>
      </c>
      <c r="B2" s="48" t="s">
        <v>43</v>
      </c>
      <c r="C2" s="275" t="s">
        <v>44</v>
      </c>
      <c r="D2" s="276"/>
      <c r="E2" s="276"/>
      <c r="F2" s="276"/>
      <c r="G2" s="277"/>
      <c r="AG2" t="s">
        <v>99</v>
      </c>
    </row>
    <row r="3" spans="1:60" ht="24.95" customHeight="1" x14ac:dyDescent="0.2">
      <c r="A3" s="140" t="s">
        <v>9</v>
      </c>
      <c r="B3" s="48" t="s">
        <v>58</v>
      </c>
      <c r="C3" s="275" t="s">
        <v>59</v>
      </c>
      <c r="D3" s="276"/>
      <c r="E3" s="276"/>
      <c r="F3" s="276"/>
      <c r="G3" s="277"/>
      <c r="AC3" s="122" t="s">
        <v>99</v>
      </c>
      <c r="AG3" t="s">
        <v>100</v>
      </c>
    </row>
    <row r="4" spans="1:60" ht="24.95" customHeight="1" x14ac:dyDescent="0.2">
      <c r="A4" s="141" t="s">
        <v>10</v>
      </c>
      <c r="B4" s="142" t="s">
        <v>62</v>
      </c>
      <c r="C4" s="278" t="s">
        <v>63</v>
      </c>
      <c r="D4" s="279"/>
      <c r="E4" s="279"/>
      <c r="F4" s="279"/>
      <c r="G4" s="280"/>
      <c r="AG4" t="s">
        <v>101</v>
      </c>
    </row>
    <row r="5" spans="1:60" x14ac:dyDescent="0.2">
      <c r="D5" s="10"/>
    </row>
    <row r="6" spans="1:60" ht="38.25" x14ac:dyDescent="0.2">
      <c r="A6" s="144" t="s">
        <v>102</v>
      </c>
      <c r="B6" s="146" t="s">
        <v>103</v>
      </c>
      <c r="C6" s="146" t="s">
        <v>104</v>
      </c>
      <c r="D6" s="145" t="s">
        <v>105</v>
      </c>
      <c r="E6" s="144" t="s">
        <v>106</v>
      </c>
      <c r="F6" s="143" t="s">
        <v>107</v>
      </c>
      <c r="G6" s="144" t="s">
        <v>31</v>
      </c>
      <c r="H6" s="147" t="s">
        <v>32</v>
      </c>
      <c r="I6" s="147" t="s">
        <v>108</v>
      </c>
      <c r="J6" s="147" t="s">
        <v>33</v>
      </c>
      <c r="K6" s="147" t="s">
        <v>109</v>
      </c>
      <c r="L6" s="147" t="s">
        <v>110</v>
      </c>
      <c r="M6" s="147" t="s">
        <v>111</v>
      </c>
      <c r="N6" s="147" t="s">
        <v>112</v>
      </c>
      <c r="O6" s="147" t="s">
        <v>113</v>
      </c>
      <c r="P6" s="147" t="s">
        <v>114</v>
      </c>
      <c r="Q6" s="147" t="s">
        <v>115</v>
      </c>
      <c r="R6" s="147" t="s">
        <v>116</v>
      </c>
      <c r="S6" s="147" t="s">
        <v>117</v>
      </c>
      <c r="T6" s="147" t="s">
        <v>118</v>
      </c>
      <c r="U6" s="147" t="s">
        <v>119</v>
      </c>
      <c r="V6" s="147" t="s">
        <v>120</v>
      </c>
      <c r="W6" s="147" t="s">
        <v>121</v>
      </c>
      <c r="X6" s="147" t="s">
        <v>122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123</v>
      </c>
      <c r="B8" s="170" t="s">
        <v>77</v>
      </c>
      <c r="C8" s="184" t="s">
        <v>78</v>
      </c>
      <c r="D8" s="171"/>
      <c r="E8" s="172"/>
      <c r="F8" s="173"/>
      <c r="G8" s="173">
        <f>SUMIF(AG9:AG142,"&lt;&gt;NOR",G9:G142)</f>
        <v>0</v>
      </c>
      <c r="H8" s="173"/>
      <c r="I8" s="173">
        <f>SUM(I9:I142)</f>
        <v>0</v>
      </c>
      <c r="J8" s="173"/>
      <c r="K8" s="173">
        <f>SUM(K9:K142)</f>
        <v>0</v>
      </c>
      <c r="L8" s="173"/>
      <c r="M8" s="173">
        <f>SUM(M9:M142)</f>
        <v>0</v>
      </c>
      <c r="N8" s="173"/>
      <c r="O8" s="173">
        <f>SUM(O9:O142)</f>
        <v>7.37</v>
      </c>
      <c r="P8" s="173"/>
      <c r="Q8" s="173">
        <f>SUM(Q9:Q142)</f>
        <v>4.9700000000000006</v>
      </c>
      <c r="R8" s="173"/>
      <c r="S8" s="173"/>
      <c r="T8" s="174"/>
      <c r="U8" s="168"/>
      <c r="V8" s="168">
        <f>SUM(V9:V142)</f>
        <v>114.41</v>
      </c>
      <c r="W8" s="168"/>
      <c r="X8" s="168"/>
      <c r="AG8" t="s">
        <v>124</v>
      </c>
    </row>
    <row r="9" spans="1:60" outlineLevel="1" x14ac:dyDescent="0.2">
      <c r="A9" s="175">
        <v>1</v>
      </c>
      <c r="B9" s="176" t="s">
        <v>270</v>
      </c>
      <c r="C9" s="185" t="s">
        <v>271</v>
      </c>
      <c r="D9" s="177" t="s">
        <v>127</v>
      </c>
      <c r="E9" s="178">
        <v>1.1725000000000001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128</v>
      </c>
      <c r="T9" s="181" t="s">
        <v>128</v>
      </c>
      <c r="U9" s="157">
        <v>3.2000000000000001E-2</v>
      </c>
      <c r="V9" s="157">
        <f>ROUND(E9*U9,2)</f>
        <v>0.04</v>
      </c>
      <c r="W9" s="157"/>
      <c r="X9" s="157" t="s">
        <v>129</v>
      </c>
      <c r="Y9" s="148"/>
      <c r="Z9" s="148"/>
      <c r="AA9" s="148"/>
      <c r="AB9" s="148"/>
      <c r="AC9" s="148"/>
      <c r="AD9" s="148"/>
      <c r="AE9" s="148"/>
      <c r="AF9" s="148"/>
      <c r="AG9" s="148" t="s">
        <v>130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272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273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274</v>
      </c>
      <c r="D12" s="158"/>
      <c r="E12" s="159">
        <v>1.1725000000000001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135</v>
      </c>
      <c r="D13" s="160"/>
      <c r="E13" s="161">
        <v>1.1725000000000001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132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125</v>
      </c>
      <c r="C14" s="185" t="s">
        <v>126</v>
      </c>
      <c r="D14" s="177" t="s">
        <v>127</v>
      </c>
      <c r="E14" s="178">
        <v>13.387499999999999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128</v>
      </c>
      <c r="T14" s="181" t="s">
        <v>128</v>
      </c>
      <c r="U14" s="157">
        <v>4.6550000000000002</v>
      </c>
      <c r="V14" s="157">
        <f>ROUND(E14*U14,2)</f>
        <v>62.32</v>
      </c>
      <c r="W14" s="157"/>
      <c r="X14" s="157" t="s">
        <v>129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272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273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132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275</v>
      </c>
      <c r="D17" s="158"/>
      <c r="E17" s="159">
        <v>10.5525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132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276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277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278</v>
      </c>
      <c r="D20" s="158"/>
      <c r="E20" s="159">
        <v>2.835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132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135</v>
      </c>
      <c r="D21" s="160"/>
      <c r="E21" s="161">
        <v>13.387499999999999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132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138</v>
      </c>
      <c r="C22" s="185" t="s">
        <v>139</v>
      </c>
      <c r="D22" s="177" t="s">
        <v>127</v>
      </c>
      <c r="E22" s="178">
        <v>24.543749999999999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128</v>
      </c>
      <c r="T22" s="181" t="s">
        <v>128</v>
      </c>
      <c r="U22" s="157">
        <v>0.66800000000000004</v>
      </c>
      <c r="V22" s="157">
        <f>ROUND(E22*U22,2)</f>
        <v>16.399999999999999</v>
      </c>
      <c r="W22" s="157"/>
      <c r="X22" s="157" t="s">
        <v>129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140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141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132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279</v>
      </c>
      <c r="D24" s="158"/>
      <c r="E24" s="159">
        <v>13.387499999999999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132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135</v>
      </c>
      <c r="D25" s="160"/>
      <c r="E25" s="161">
        <v>13.387499999999999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132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280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132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281</v>
      </c>
      <c r="D27" s="158"/>
      <c r="E27" s="159">
        <v>14.875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132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282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283</v>
      </c>
      <c r="D29" s="158"/>
      <c r="E29" s="159">
        <v>-3.71875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132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135</v>
      </c>
      <c r="D30" s="160"/>
      <c r="E30" s="161">
        <v>11.15625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132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143</v>
      </c>
      <c r="C31" s="185" t="s">
        <v>144</v>
      </c>
      <c r="D31" s="177" t="s">
        <v>127</v>
      </c>
      <c r="E31" s="178">
        <v>24.543749999999999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128</v>
      </c>
      <c r="T31" s="181" t="s">
        <v>128</v>
      </c>
      <c r="U31" s="157">
        <v>0.59099999999999997</v>
      </c>
      <c r="V31" s="157">
        <f>ROUND(E31*U31,2)</f>
        <v>14.51</v>
      </c>
      <c r="W31" s="157"/>
      <c r="X31" s="157" t="s">
        <v>129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140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141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132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279</v>
      </c>
      <c r="D33" s="158"/>
      <c r="E33" s="159">
        <v>13.387499999999999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132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135</v>
      </c>
      <c r="D34" s="160"/>
      <c r="E34" s="161">
        <v>13.387499999999999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132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280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132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281</v>
      </c>
      <c r="D36" s="158"/>
      <c r="E36" s="159">
        <v>14.875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132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282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283</v>
      </c>
      <c r="D38" s="158"/>
      <c r="E38" s="159">
        <v>-3.71875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132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135</v>
      </c>
      <c r="D39" s="160"/>
      <c r="E39" s="161">
        <v>11.15625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132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145</v>
      </c>
      <c r="C40" s="185" t="s">
        <v>146</v>
      </c>
      <c r="D40" s="177" t="s">
        <v>127</v>
      </c>
      <c r="E40" s="178">
        <v>13.387499999999999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128</v>
      </c>
      <c r="T40" s="181" t="s">
        <v>128</v>
      </c>
      <c r="U40" s="157">
        <v>0.65200000000000002</v>
      </c>
      <c r="V40" s="157">
        <f>ROUND(E40*U40,2)</f>
        <v>8.73</v>
      </c>
      <c r="W40" s="157"/>
      <c r="X40" s="157" t="s">
        <v>129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140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141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132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279</v>
      </c>
      <c r="D42" s="158"/>
      <c r="E42" s="159">
        <v>13.387499999999999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132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135</v>
      </c>
      <c r="D43" s="160"/>
      <c r="E43" s="161">
        <v>13.387499999999999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132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160</v>
      </c>
      <c r="C44" s="185" t="s">
        <v>161</v>
      </c>
      <c r="D44" s="177" t="s">
        <v>127</v>
      </c>
      <c r="E44" s="178">
        <v>14.875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128</v>
      </c>
      <c r="T44" s="181" t="s">
        <v>128</v>
      </c>
      <c r="U44" s="157">
        <v>0.20200000000000001</v>
      </c>
      <c r="V44" s="157">
        <f>ROUND(E44*U44,2)</f>
        <v>3</v>
      </c>
      <c r="W44" s="157"/>
      <c r="X44" s="157" t="s">
        <v>129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140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2" t="s">
        <v>162</v>
      </c>
      <c r="D45" s="273"/>
      <c r="E45" s="273"/>
      <c r="F45" s="273"/>
      <c r="G45" s="273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150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272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273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284</v>
      </c>
      <c r="D48" s="158"/>
      <c r="E48" s="159">
        <v>8.7937499999999993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132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276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277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285</v>
      </c>
      <c r="D51" s="158"/>
      <c r="E51" s="159">
        <v>2.3624999999999998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132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135</v>
      </c>
      <c r="D52" s="160"/>
      <c r="E52" s="161">
        <v>11.15625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132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286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287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132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288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132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289</v>
      </c>
      <c r="D56" s="158"/>
      <c r="E56" s="159">
        <v>3.71875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132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135</v>
      </c>
      <c r="D57" s="160"/>
      <c r="E57" s="161">
        <v>3.71875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132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151</v>
      </c>
      <c r="C58" s="185" t="s">
        <v>152</v>
      </c>
      <c r="D58" s="177" t="s">
        <v>127</v>
      </c>
      <c r="E58" s="178">
        <v>3.71875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128</v>
      </c>
      <c r="T58" s="181" t="s">
        <v>128</v>
      </c>
      <c r="U58" s="157">
        <v>1.0999999999999999E-2</v>
      </c>
      <c r="V58" s="157">
        <f>ROUND(E58*U58,2)</f>
        <v>0.04</v>
      </c>
      <c r="W58" s="157"/>
      <c r="X58" s="157" t="s">
        <v>129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290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132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286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132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287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132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288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289</v>
      </c>
      <c r="D63" s="158"/>
      <c r="E63" s="159">
        <v>3.71875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135</v>
      </c>
      <c r="D64" s="160"/>
      <c r="E64" s="161">
        <v>3.71875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132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153</v>
      </c>
      <c r="C65" s="185" t="s">
        <v>154</v>
      </c>
      <c r="D65" s="177" t="s">
        <v>127</v>
      </c>
      <c r="E65" s="178">
        <v>37.1875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128</v>
      </c>
      <c r="T65" s="181" t="s">
        <v>128</v>
      </c>
      <c r="U65" s="157">
        <v>0</v>
      </c>
      <c r="V65" s="157">
        <f>ROUND(E65*U65,2)</f>
        <v>0</v>
      </c>
      <c r="W65" s="157"/>
      <c r="X65" s="157" t="s">
        <v>129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155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132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291</v>
      </c>
      <c r="D67" s="158"/>
      <c r="E67" s="159">
        <v>3.71875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132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135</v>
      </c>
      <c r="D68" s="160"/>
      <c r="E68" s="161">
        <v>3.71875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132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157</v>
      </c>
      <c r="D69" s="162"/>
      <c r="E69" s="163">
        <v>33.46875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132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158</v>
      </c>
      <c r="C70" s="185" t="s">
        <v>159</v>
      </c>
      <c r="D70" s="177" t="s">
        <v>127</v>
      </c>
      <c r="E70" s="178">
        <v>3.71875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128</v>
      </c>
      <c r="T70" s="181" t="s">
        <v>128</v>
      </c>
      <c r="U70" s="157">
        <v>0</v>
      </c>
      <c r="V70" s="157">
        <f>ROUND(E70*U70,2)</f>
        <v>0</v>
      </c>
      <c r="W70" s="157"/>
      <c r="X70" s="157" t="s">
        <v>129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155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132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291</v>
      </c>
      <c r="D72" s="158"/>
      <c r="E72" s="159">
        <v>3.71875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132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135</v>
      </c>
      <c r="D73" s="160"/>
      <c r="E73" s="161">
        <v>3.71875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132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292</v>
      </c>
      <c r="C74" s="185" t="s">
        <v>293</v>
      </c>
      <c r="D74" s="177" t="s">
        <v>166</v>
      </c>
      <c r="E74" s="178">
        <v>7.3655999999999997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7.37</v>
      </c>
      <c r="P74" s="180">
        <v>0</v>
      </c>
      <c r="Q74" s="180">
        <f>ROUND(E74*P74,2)</f>
        <v>0</v>
      </c>
      <c r="R74" s="180" t="s">
        <v>167</v>
      </c>
      <c r="S74" s="180" t="s">
        <v>128</v>
      </c>
      <c r="T74" s="181" t="s">
        <v>128</v>
      </c>
      <c r="U74" s="157">
        <v>0</v>
      </c>
      <c r="V74" s="157">
        <f>ROUND(E74*U74,2)</f>
        <v>0</v>
      </c>
      <c r="W74" s="157"/>
      <c r="X74" s="157" t="s">
        <v>168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170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132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294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132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295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132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296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132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297</v>
      </c>
      <c r="D79" s="164"/>
      <c r="E79" s="165">
        <v>3.71875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132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1" t="s">
        <v>173</v>
      </c>
      <c r="D80" s="166"/>
      <c r="E80" s="167">
        <v>3.71875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132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174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298</v>
      </c>
      <c r="D82" s="158"/>
      <c r="E82" s="159">
        <v>6.6959999999999997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132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135</v>
      </c>
      <c r="D83" s="160"/>
      <c r="E83" s="161">
        <v>6.6959999999999997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132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176</v>
      </c>
      <c r="D84" s="162"/>
      <c r="E84" s="163">
        <v>0.66959999999999997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132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177</v>
      </c>
      <c r="C85" s="185" t="s">
        <v>178</v>
      </c>
      <c r="D85" s="177" t="s">
        <v>179</v>
      </c>
      <c r="E85" s="178">
        <v>14.875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128</v>
      </c>
      <c r="T85" s="181" t="s">
        <v>128</v>
      </c>
      <c r="U85" s="157">
        <v>1.7999999999999999E-2</v>
      </c>
      <c r="V85" s="157">
        <f>ROUND(E85*U85,2)</f>
        <v>0.27</v>
      </c>
      <c r="W85" s="157"/>
      <c r="X85" s="157" t="s">
        <v>129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130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272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132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273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132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299</v>
      </c>
      <c r="D88" s="158"/>
      <c r="E88" s="159">
        <v>11.725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132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276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132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277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300</v>
      </c>
      <c r="D91" s="158"/>
      <c r="E91" s="159">
        <v>3.15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135</v>
      </c>
      <c r="D92" s="160"/>
      <c r="E92" s="161">
        <v>14.875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132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301</v>
      </c>
      <c r="C93" s="185" t="s">
        <v>302</v>
      </c>
      <c r="D93" s="177" t="s">
        <v>179</v>
      </c>
      <c r="E93" s="178">
        <v>12.897500000000001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128</v>
      </c>
      <c r="T93" s="181" t="s">
        <v>128</v>
      </c>
      <c r="U93" s="157">
        <v>0.13</v>
      </c>
      <c r="V93" s="157">
        <f>ROUND(E93*U93,2)</f>
        <v>1.68</v>
      </c>
      <c r="W93" s="157"/>
      <c r="X93" s="157" t="s">
        <v>129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130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272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132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273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132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299</v>
      </c>
      <c r="D96" s="158"/>
      <c r="E96" s="159">
        <v>11.725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132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135</v>
      </c>
      <c r="D97" s="160"/>
      <c r="E97" s="161">
        <v>11.725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132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303</v>
      </c>
      <c r="D98" s="162"/>
      <c r="E98" s="163">
        <v>1.1725000000000001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132</v>
      </c>
      <c r="AH98" s="148">
        <v>4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13</v>
      </c>
      <c r="B99" s="176" t="s">
        <v>304</v>
      </c>
      <c r="C99" s="185" t="s">
        <v>305</v>
      </c>
      <c r="D99" s="177" t="s">
        <v>179</v>
      </c>
      <c r="E99" s="178">
        <v>12.897500000000001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128</v>
      </c>
      <c r="T99" s="181" t="s">
        <v>128</v>
      </c>
      <c r="U99" s="157">
        <v>0.09</v>
      </c>
      <c r="V99" s="157">
        <f>ROUND(E99*U99,2)</f>
        <v>1.1599999999999999</v>
      </c>
      <c r="W99" s="157"/>
      <c r="X99" s="157" t="s">
        <v>129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130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306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307</v>
      </c>
      <c r="D101" s="158"/>
      <c r="E101" s="159">
        <v>12.897500000000001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132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135</v>
      </c>
      <c r="D102" s="160"/>
      <c r="E102" s="161">
        <v>12.897500000000001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132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14</v>
      </c>
      <c r="B103" s="176" t="s">
        <v>308</v>
      </c>
      <c r="C103" s="185" t="s">
        <v>309</v>
      </c>
      <c r="D103" s="177" t="s">
        <v>179</v>
      </c>
      <c r="E103" s="178">
        <v>12.897500000000001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0"/>
      <c r="S103" s="180" t="s">
        <v>128</v>
      </c>
      <c r="T103" s="181" t="s">
        <v>128</v>
      </c>
      <c r="U103" s="157">
        <v>0</v>
      </c>
      <c r="V103" s="157">
        <f>ROUND(E103*U103,2)</f>
        <v>0</v>
      </c>
      <c r="W103" s="157"/>
      <c r="X103" s="157" t="s">
        <v>129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130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306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132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307</v>
      </c>
      <c r="D105" s="158"/>
      <c r="E105" s="159">
        <v>12.897500000000001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132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135</v>
      </c>
      <c r="D106" s="160"/>
      <c r="E106" s="161">
        <v>12.897500000000001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132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15</v>
      </c>
      <c r="B107" s="176" t="s">
        <v>310</v>
      </c>
      <c r="C107" s="185" t="s">
        <v>311</v>
      </c>
      <c r="D107" s="177" t="s">
        <v>179</v>
      </c>
      <c r="E107" s="178">
        <v>12.897500000000001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128</v>
      </c>
      <c r="T107" s="181" t="s">
        <v>128</v>
      </c>
      <c r="U107" s="157">
        <v>0.06</v>
      </c>
      <c r="V107" s="157">
        <f>ROUND(E107*U107,2)</f>
        <v>0.77</v>
      </c>
      <c r="W107" s="157"/>
      <c r="X107" s="157" t="s">
        <v>129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130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306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132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307</v>
      </c>
      <c r="D109" s="158"/>
      <c r="E109" s="159">
        <v>12.897500000000001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132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135</v>
      </c>
      <c r="D110" s="160"/>
      <c r="E110" s="161">
        <v>12.897500000000001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132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312</v>
      </c>
      <c r="C111" s="185" t="s">
        <v>313</v>
      </c>
      <c r="D111" s="177" t="s">
        <v>314</v>
      </c>
      <c r="E111" s="178">
        <v>0.38693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1E-3</v>
      </c>
      <c r="O111" s="180">
        <f>ROUND(E111*N111,2)</f>
        <v>0</v>
      </c>
      <c r="P111" s="180">
        <v>0</v>
      </c>
      <c r="Q111" s="180">
        <f>ROUND(E111*P111,2)</f>
        <v>0</v>
      </c>
      <c r="R111" s="180" t="s">
        <v>167</v>
      </c>
      <c r="S111" s="180" t="s">
        <v>128</v>
      </c>
      <c r="T111" s="181" t="s">
        <v>128</v>
      </c>
      <c r="U111" s="157">
        <v>0</v>
      </c>
      <c r="V111" s="157">
        <f>ROUND(E111*U111,2)</f>
        <v>0</v>
      </c>
      <c r="W111" s="157"/>
      <c r="X111" s="157" t="s">
        <v>168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169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315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132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316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132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317</v>
      </c>
      <c r="D114" s="158"/>
      <c r="E114" s="159">
        <v>0.38693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132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135</v>
      </c>
      <c r="D115" s="160"/>
      <c r="E115" s="161">
        <v>0.38693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132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17</v>
      </c>
      <c r="B116" s="176" t="s">
        <v>318</v>
      </c>
      <c r="C116" s="185" t="s">
        <v>319</v>
      </c>
      <c r="D116" s="177" t="s">
        <v>179</v>
      </c>
      <c r="E116" s="178">
        <v>12.897500000000001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128</v>
      </c>
      <c r="T116" s="181" t="s">
        <v>128</v>
      </c>
      <c r="U116" s="157">
        <v>1.0999999999999999E-2</v>
      </c>
      <c r="V116" s="157">
        <f>ROUND(E116*U116,2)</f>
        <v>0.14000000000000001</v>
      </c>
      <c r="W116" s="157"/>
      <c r="X116" s="157" t="s">
        <v>129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130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306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307</v>
      </c>
      <c r="D118" s="158"/>
      <c r="E118" s="159">
        <v>12.897500000000001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132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135</v>
      </c>
      <c r="D119" s="160"/>
      <c r="E119" s="161">
        <v>12.897500000000001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132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18</v>
      </c>
      <c r="B120" s="176" t="s">
        <v>320</v>
      </c>
      <c r="C120" s="185" t="s">
        <v>321</v>
      </c>
      <c r="D120" s="177" t="s">
        <v>127</v>
      </c>
      <c r="E120" s="178">
        <v>0.19345999999999999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128</v>
      </c>
      <c r="T120" s="181" t="s">
        <v>128</v>
      </c>
      <c r="U120" s="157">
        <v>0.26</v>
      </c>
      <c r="V120" s="157">
        <f>ROUND(E120*U120,2)</f>
        <v>0.05</v>
      </c>
      <c r="W120" s="157"/>
      <c r="X120" s="157" t="s">
        <v>129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130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306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322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132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323</v>
      </c>
      <c r="D123" s="158"/>
      <c r="E123" s="159">
        <v>0.19345999999999999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132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135</v>
      </c>
      <c r="D124" s="160"/>
      <c r="E124" s="161">
        <v>0.19345999999999999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132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19</v>
      </c>
      <c r="B125" s="176" t="s">
        <v>324</v>
      </c>
      <c r="C125" s="185" t="s">
        <v>325</v>
      </c>
      <c r="D125" s="177" t="s">
        <v>127</v>
      </c>
      <c r="E125" s="178">
        <v>2.58E-2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128</v>
      </c>
      <c r="T125" s="181" t="s">
        <v>128</v>
      </c>
      <c r="U125" s="157">
        <v>4.9870000000000001</v>
      </c>
      <c r="V125" s="157">
        <f>ROUND(E125*U125,2)</f>
        <v>0.13</v>
      </c>
      <c r="W125" s="157"/>
      <c r="X125" s="157" t="s">
        <v>129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306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132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326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132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327</v>
      </c>
      <c r="D128" s="158"/>
      <c r="E128" s="159">
        <v>2.58E-2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132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135</v>
      </c>
      <c r="D129" s="160"/>
      <c r="E129" s="161">
        <v>2.58E-2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132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20</v>
      </c>
      <c r="B130" s="176" t="s">
        <v>181</v>
      </c>
      <c r="C130" s="185" t="s">
        <v>182</v>
      </c>
      <c r="D130" s="177" t="s">
        <v>179</v>
      </c>
      <c r="E130" s="178">
        <v>4.5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0</v>
      </c>
      <c r="O130" s="180">
        <f>ROUND(E130*N130,2)</f>
        <v>0</v>
      </c>
      <c r="P130" s="180">
        <v>0.22500000000000001</v>
      </c>
      <c r="Q130" s="180">
        <f>ROUND(E130*P130,2)</f>
        <v>1.01</v>
      </c>
      <c r="R130" s="180"/>
      <c r="S130" s="180" t="s">
        <v>128</v>
      </c>
      <c r="T130" s="181" t="s">
        <v>128</v>
      </c>
      <c r="U130" s="157">
        <v>0.14199999999999999</v>
      </c>
      <c r="V130" s="157">
        <f>ROUND(E130*U130,2)</f>
        <v>0.64</v>
      </c>
      <c r="W130" s="157"/>
      <c r="X130" s="157" t="s">
        <v>129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130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276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132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277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132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328</v>
      </c>
      <c r="D133" s="158"/>
      <c r="E133" s="159">
        <v>4.5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135</v>
      </c>
      <c r="D134" s="160"/>
      <c r="E134" s="161">
        <v>4.5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132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21</v>
      </c>
      <c r="B135" s="176" t="s">
        <v>185</v>
      </c>
      <c r="C135" s="185" t="s">
        <v>186</v>
      </c>
      <c r="D135" s="177" t="s">
        <v>179</v>
      </c>
      <c r="E135" s="178">
        <v>4.5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0.44</v>
      </c>
      <c r="Q135" s="180">
        <f>ROUND(E135*P135,2)</f>
        <v>1.98</v>
      </c>
      <c r="R135" s="180"/>
      <c r="S135" s="180" t="s">
        <v>128</v>
      </c>
      <c r="T135" s="181" t="s">
        <v>128</v>
      </c>
      <c r="U135" s="157">
        <v>0.63200000000000001</v>
      </c>
      <c r="V135" s="157">
        <f>ROUND(E135*U135,2)</f>
        <v>2.84</v>
      </c>
      <c r="W135" s="157"/>
      <c r="X135" s="157" t="s">
        <v>129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130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187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132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329</v>
      </c>
      <c r="D137" s="158"/>
      <c r="E137" s="159">
        <v>4.5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132</v>
      </c>
      <c r="AH137" s="148">
        <v>5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135</v>
      </c>
      <c r="D138" s="160"/>
      <c r="E138" s="161">
        <v>4.5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132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22</v>
      </c>
      <c r="B139" s="176" t="s">
        <v>189</v>
      </c>
      <c r="C139" s="185" t="s">
        <v>190</v>
      </c>
      <c r="D139" s="177" t="s">
        <v>179</v>
      </c>
      <c r="E139" s="178">
        <v>4.5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0.44</v>
      </c>
      <c r="Q139" s="180">
        <f>ROUND(E139*P139,2)</f>
        <v>1.98</v>
      </c>
      <c r="R139" s="180"/>
      <c r="S139" s="180" t="s">
        <v>128</v>
      </c>
      <c r="T139" s="181" t="s">
        <v>128</v>
      </c>
      <c r="U139" s="157">
        <v>0.376</v>
      </c>
      <c r="V139" s="157">
        <f>ROUND(E139*U139,2)</f>
        <v>1.69</v>
      </c>
      <c r="W139" s="157"/>
      <c r="X139" s="157" t="s">
        <v>129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130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187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132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329</v>
      </c>
      <c r="D141" s="158"/>
      <c r="E141" s="159">
        <v>4.5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132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135</v>
      </c>
      <c r="D142" s="160"/>
      <c r="E142" s="161">
        <v>4.5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132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9" t="s">
        <v>123</v>
      </c>
      <c r="B143" s="170" t="s">
        <v>81</v>
      </c>
      <c r="C143" s="184" t="s">
        <v>82</v>
      </c>
      <c r="D143" s="171"/>
      <c r="E143" s="172"/>
      <c r="F143" s="173"/>
      <c r="G143" s="173">
        <f>SUMIF(AG144:AG155,"&lt;&gt;NOR",G144:G155)</f>
        <v>0</v>
      </c>
      <c r="H143" s="173"/>
      <c r="I143" s="173">
        <f>SUM(I144:I155)</f>
        <v>0</v>
      </c>
      <c r="J143" s="173"/>
      <c r="K143" s="173">
        <f>SUM(K144:K155)</f>
        <v>0</v>
      </c>
      <c r="L143" s="173"/>
      <c r="M143" s="173">
        <f>SUM(M144:M155)</f>
        <v>0</v>
      </c>
      <c r="N143" s="173"/>
      <c r="O143" s="173">
        <f>SUM(O144:O155)</f>
        <v>4.13</v>
      </c>
      <c r="P143" s="173"/>
      <c r="Q143" s="173">
        <f>SUM(Q144:Q155)</f>
        <v>0</v>
      </c>
      <c r="R143" s="173"/>
      <c r="S143" s="173"/>
      <c r="T143" s="174"/>
      <c r="U143" s="168"/>
      <c r="V143" s="168">
        <f>SUM(V144:V155)</f>
        <v>2.3699999999999997</v>
      </c>
      <c r="W143" s="168"/>
      <c r="X143" s="168"/>
      <c r="AG143" t="s">
        <v>124</v>
      </c>
    </row>
    <row r="144" spans="1:60" outlineLevel="1" x14ac:dyDescent="0.2">
      <c r="A144" s="175">
        <v>23</v>
      </c>
      <c r="B144" s="176" t="s">
        <v>215</v>
      </c>
      <c r="C144" s="185" t="s">
        <v>216</v>
      </c>
      <c r="D144" s="177" t="s">
        <v>179</v>
      </c>
      <c r="E144" s="178">
        <v>4.5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7.3899999999999993E-2</v>
      </c>
      <c r="O144" s="180">
        <f>ROUND(E144*N144,2)</f>
        <v>0.33</v>
      </c>
      <c r="P144" s="180">
        <v>0</v>
      </c>
      <c r="Q144" s="180">
        <f>ROUND(E144*P144,2)</f>
        <v>0</v>
      </c>
      <c r="R144" s="180"/>
      <c r="S144" s="180" t="s">
        <v>128</v>
      </c>
      <c r="T144" s="181" t="s">
        <v>128</v>
      </c>
      <c r="U144" s="157">
        <v>0.47799999999999998</v>
      </c>
      <c r="V144" s="157">
        <f>ROUND(E144*U144,2)</f>
        <v>2.15</v>
      </c>
      <c r="W144" s="157"/>
      <c r="X144" s="157" t="s">
        <v>129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130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217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329</v>
      </c>
      <c r="D146" s="158"/>
      <c r="E146" s="159">
        <v>4.5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132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135</v>
      </c>
      <c r="D147" s="160"/>
      <c r="E147" s="161">
        <v>4.5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132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24</v>
      </c>
      <c r="B148" s="176" t="s">
        <v>220</v>
      </c>
      <c r="C148" s="185" t="s">
        <v>221</v>
      </c>
      <c r="D148" s="177" t="s">
        <v>179</v>
      </c>
      <c r="E148" s="178">
        <v>4.5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0.40481</v>
      </c>
      <c r="O148" s="180">
        <f>ROUND(E148*N148,2)</f>
        <v>1.82</v>
      </c>
      <c r="P148" s="180">
        <v>0</v>
      </c>
      <c r="Q148" s="180">
        <f>ROUND(E148*P148,2)</f>
        <v>0</v>
      </c>
      <c r="R148" s="180"/>
      <c r="S148" s="180" t="s">
        <v>128</v>
      </c>
      <c r="T148" s="181" t="s">
        <v>128</v>
      </c>
      <c r="U148" s="157">
        <v>1.9E-2</v>
      </c>
      <c r="V148" s="157">
        <f>ROUND(E148*U148,2)</f>
        <v>0.09</v>
      </c>
      <c r="W148" s="157"/>
      <c r="X148" s="157" t="s">
        <v>129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130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217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329</v>
      </c>
      <c r="D150" s="158"/>
      <c r="E150" s="159">
        <v>4.5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132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135</v>
      </c>
      <c r="D151" s="160"/>
      <c r="E151" s="161">
        <v>4.5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132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5">
        <v>25</v>
      </c>
      <c r="B152" s="176" t="s">
        <v>222</v>
      </c>
      <c r="C152" s="185" t="s">
        <v>223</v>
      </c>
      <c r="D152" s="177" t="s">
        <v>179</v>
      </c>
      <c r="E152" s="178">
        <v>4.5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0.441</v>
      </c>
      <c r="O152" s="180">
        <f>ROUND(E152*N152,2)</f>
        <v>1.98</v>
      </c>
      <c r="P152" s="180">
        <v>0</v>
      </c>
      <c r="Q152" s="180">
        <f>ROUND(E152*P152,2)</f>
        <v>0</v>
      </c>
      <c r="R152" s="180"/>
      <c r="S152" s="180" t="s">
        <v>128</v>
      </c>
      <c r="T152" s="181" t="s">
        <v>128</v>
      </c>
      <c r="U152" s="157">
        <v>2.9000000000000001E-2</v>
      </c>
      <c r="V152" s="157">
        <f>ROUND(E152*U152,2)</f>
        <v>0.13</v>
      </c>
      <c r="W152" s="157"/>
      <c r="X152" s="157" t="s">
        <v>129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130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217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329</v>
      </c>
      <c r="D154" s="158"/>
      <c r="E154" s="159">
        <v>4.5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132</v>
      </c>
      <c r="AH154" s="148">
        <v>5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135</v>
      </c>
      <c r="D155" s="160"/>
      <c r="E155" s="161">
        <v>4.5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132</v>
      </c>
      <c r="AH155" s="148">
        <v>1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x14ac:dyDescent="0.2">
      <c r="A156" s="169" t="s">
        <v>123</v>
      </c>
      <c r="B156" s="170" t="s">
        <v>87</v>
      </c>
      <c r="C156" s="184" t="s">
        <v>88</v>
      </c>
      <c r="D156" s="171"/>
      <c r="E156" s="172"/>
      <c r="F156" s="173"/>
      <c r="G156" s="173">
        <f>SUMIF(AG157:AG157,"&lt;&gt;NOR",G157:G157)</f>
        <v>0</v>
      </c>
      <c r="H156" s="173"/>
      <c r="I156" s="173">
        <f>SUM(I157:I157)</f>
        <v>0</v>
      </c>
      <c r="J156" s="173"/>
      <c r="K156" s="173">
        <f>SUM(K157:K157)</f>
        <v>0</v>
      </c>
      <c r="L156" s="173"/>
      <c r="M156" s="173">
        <f>SUM(M157:M157)</f>
        <v>0</v>
      </c>
      <c r="N156" s="173"/>
      <c r="O156" s="173">
        <f>SUM(O157:O157)</f>
        <v>0</v>
      </c>
      <c r="P156" s="173"/>
      <c r="Q156" s="173">
        <f>SUM(Q157:Q157)</f>
        <v>0</v>
      </c>
      <c r="R156" s="173"/>
      <c r="S156" s="173"/>
      <c r="T156" s="174"/>
      <c r="U156" s="168"/>
      <c r="V156" s="168">
        <f>SUM(V157:V157)</f>
        <v>4.49</v>
      </c>
      <c r="W156" s="168"/>
      <c r="X156" s="168"/>
      <c r="AG156" t="s">
        <v>124</v>
      </c>
    </row>
    <row r="157" spans="1:60" outlineLevel="1" x14ac:dyDescent="0.2">
      <c r="A157" s="195">
        <v>26</v>
      </c>
      <c r="B157" s="196" t="s">
        <v>262</v>
      </c>
      <c r="C157" s="202" t="s">
        <v>263</v>
      </c>
      <c r="D157" s="197" t="s">
        <v>166</v>
      </c>
      <c r="E157" s="198">
        <v>11.50468</v>
      </c>
      <c r="F157" s="199"/>
      <c r="G157" s="200">
        <f>ROUND(E157*F157,2)</f>
        <v>0</v>
      </c>
      <c r="H157" s="199"/>
      <c r="I157" s="200">
        <f>ROUND(E157*H157,2)</f>
        <v>0</v>
      </c>
      <c r="J157" s="199"/>
      <c r="K157" s="200">
        <f>ROUND(E157*J157,2)</f>
        <v>0</v>
      </c>
      <c r="L157" s="200">
        <v>21</v>
      </c>
      <c r="M157" s="200">
        <f>G157*(1+L157/100)</f>
        <v>0</v>
      </c>
      <c r="N157" s="200">
        <v>0</v>
      </c>
      <c r="O157" s="200">
        <f>ROUND(E157*N157,2)</f>
        <v>0</v>
      </c>
      <c r="P157" s="200">
        <v>0</v>
      </c>
      <c r="Q157" s="200">
        <f>ROUND(E157*P157,2)</f>
        <v>0</v>
      </c>
      <c r="R157" s="200"/>
      <c r="S157" s="200" t="s">
        <v>128</v>
      </c>
      <c r="T157" s="201" t="s">
        <v>128</v>
      </c>
      <c r="U157" s="157">
        <v>0.39</v>
      </c>
      <c r="V157" s="157">
        <f>ROUND(E157*U157,2)</f>
        <v>4.49</v>
      </c>
      <c r="W157" s="157"/>
      <c r="X157" s="157" t="s">
        <v>264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265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9" t="s">
        <v>123</v>
      </c>
      <c r="B158" s="170" t="s">
        <v>90</v>
      </c>
      <c r="C158" s="184" t="s">
        <v>91</v>
      </c>
      <c r="D158" s="171"/>
      <c r="E158" s="172"/>
      <c r="F158" s="173"/>
      <c r="G158" s="173">
        <f>SUMIF(AG159:AG171,"&lt;&gt;NOR",G159:G171)</f>
        <v>0</v>
      </c>
      <c r="H158" s="173"/>
      <c r="I158" s="173">
        <f>SUM(I159:I171)</f>
        <v>0</v>
      </c>
      <c r="J158" s="173"/>
      <c r="K158" s="173">
        <f>SUM(K159:K171)</f>
        <v>0</v>
      </c>
      <c r="L158" s="173"/>
      <c r="M158" s="173">
        <f>SUM(M159:M171)</f>
        <v>0</v>
      </c>
      <c r="N158" s="173"/>
      <c r="O158" s="173">
        <f>SUM(O159:O171)</f>
        <v>0</v>
      </c>
      <c r="P158" s="173"/>
      <c r="Q158" s="173">
        <f>SUM(Q159:Q171)</f>
        <v>0</v>
      </c>
      <c r="R158" s="173"/>
      <c r="S158" s="173"/>
      <c r="T158" s="174"/>
      <c r="U158" s="168"/>
      <c r="V158" s="168">
        <f>SUM(V159:V171)</f>
        <v>0</v>
      </c>
      <c r="W158" s="168"/>
      <c r="X158" s="168"/>
      <c r="AG158" t="s">
        <v>124</v>
      </c>
    </row>
    <row r="159" spans="1:60" outlineLevel="1" x14ac:dyDescent="0.2">
      <c r="A159" s="195">
        <v>27</v>
      </c>
      <c r="B159" s="196" t="s">
        <v>330</v>
      </c>
      <c r="C159" s="202" t="s">
        <v>331</v>
      </c>
      <c r="D159" s="197" t="s">
        <v>226</v>
      </c>
      <c r="E159" s="198">
        <v>6</v>
      </c>
      <c r="F159" s="199"/>
      <c r="G159" s="200">
        <f t="shared" ref="G159:G171" si="0">ROUND(E159*F159,2)</f>
        <v>0</v>
      </c>
      <c r="H159" s="199"/>
      <c r="I159" s="200">
        <f t="shared" ref="I159:I171" si="1">ROUND(E159*H159,2)</f>
        <v>0</v>
      </c>
      <c r="J159" s="199"/>
      <c r="K159" s="200">
        <f t="shared" ref="K159:K171" si="2">ROUND(E159*J159,2)</f>
        <v>0</v>
      </c>
      <c r="L159" s="200">
        <v>21</v>
      </c>
      <c r="M159" s="200">
        <f t="shared" ref="M159:M171" si="3">G159*(1+L159/100)</f>
        <v>0</v>
      </c>
      <c r="N159" s="200">
        <v>0</v>
      </c>
      <c r="O159" s="200">
        <f t="shared" ref="O159:O171" si="4">ROUND(E159*N159,2)</f>
        <v>0</v>
      </c>
      <c r="P159" s="200">
        <v>0</v>
      </c>
      <c r="Q159" s="200">
        <f t="shared" ref="Q159:Q171" si="5">ROUND(E159*P159,2)</f>
        <v>0</v>
      </c>
      <c r="R159" s="200"/>
      <c r="S159" s="200" t="s">
        <v>231</v>
      </c>
      <c r="T159" s="201" t="s">
        <v>232</v>
      </c>
      <c r="U159" s="157">
        <v>0</v>
      </c>
      <c r="V159" s="157">
        <f t="shared" ref="V159:V171" si="6">ROUND(E159*U159,2)</f>
        <v>0</v>
      </c>
      <c r="W159" s="157"/>
      <c r="X159" s="157" t="s">
        <v>129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332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95">
        <v>28</v>
      </c>
      <c r="B160" s="196" t="s">
        <v>333</v>
      </c>
      <c r="C160" s="202" t="s">
        <v>334</v>
      </c>
      <c r="D160" s="197" t="s">
        <v>226</v>
      </c>
      <c r="E160" s="198">
        <v>45</v>
      </c>
      <c r="F160" s="199"/>
      <c r="G160" s="200">
        <f t="shared" si="0"/>
        <v>0</v>
      </c>
      <c r="H160" s="199"/>
      <c r="I160" s="200">
        <f t="shared" si="1"/>
        <v>0</v>
      </c>
      <c r="J160" s="199"/>
      <c r="K160" s="200">
        <f t="shared" si="2"/>
        <v>0</v>
      </c>
      <c r="L160" s="200">
        <v>21</v>
      </c>
      <c r="M160" s="200">
        <f t="shared" si="3"/>
        <v>0</v>
      </c>
      <c r="N160" s="200">
        <v>0</v>
      </c>
      <c r="O160" s="200">
        <f t="shared" si="4"/>
        <v>0</v>
      </c>
      <c r="P160" s="200">
        <v>0</v>
      </c>
      <c r="Q160" s="200">
        <f t="shared" si="5"/>
        <v>0</v>
      </c>
      <c r="R160" s="200"/>
      <c r="S160" s="200" t="s">
        <v>231</v>
      </c>
      <c r="T160" s="201" t="s">
        <v>232</v>
      </c>
      <c r="U160" s="157">
        <v>0</v>
      </c>
      <c r="V160" s="157">
        <f t="shared" si="6"/>
        <v>0</v>
      </c>
      <c r="W160" s="157"/>
      <c r="X160" s="157" t="s">
        <v>129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332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95">
        <v>29</v>
      </c>
      <c r="B161" s="196" t="s">
        <v>335</v>
      </c>
      <c r="C161" s="202" t="s">
        <v>336</v>
      </c>
      <c r="D161" s="197" t="s">
        <v>337</v>
      </c>
      <c r="E161" s="198">
        <v>13</v>
      </c>
      <c r="F161" s="199"/>
      <c r="G161" s="200">
        <f t="shared" si="0"/>
        <v>0</v>
      </c>
      <c r="H161" s="199"/>
      <c r="I161" s="200">
        <f t="shared" si="1"/>
        <v>0</v>
      </c>
      <c r="J161" s="199"/>
      <c r="K161" s="200">
        <f t="shared" si="2"/>
        <v>0</v>
      </c>
      <c r="L161" s="200">
        <v>21</v>
      </c>
      <c r="M161" s="200">
        <f t="shared" si="3"/>
        <v>0</v>
      </c>
      <c r="N161" s="200">
        <v>0</v>
      </c>
      <c r="O161" s="200">
        <f t="shared" si="4"/>
        <v>0</v>
      </c>
      <c r="P161" s="200">
        <v>0</v>
      </c>
      <c r="Q161" s="200">
        <f t="shared" si="5"/>
        <v>0</v>
      </c>
      <c r="R161" s="200"/>
      <c r="S161" s="200" t="s">
        <v>231</v>
      </c>
      <c r="T161" s="201" t="s">
        <v>232</v>
      </c>
      <c r="U161" s="157">
        <v>0</v>
      </c>
      <c r="V161" s="157">
        <f t="shared" si="6"/>
        <v>0</v>
      </c>
      <c r="W161" s="157"/>
      <c r="X161" s="157" t="s">
        <v>129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332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95">
        <v>30</v>
      </c>
      <c r="B162" s="196" t="s">
        <v>338</v>
      </c>
      <c r="C162" s="202" t="s">
        <v>339</v>
      </c>
      <c r="D162" s="197" t="s">
        <v>337</v>
      </c>
      <c r="E162" s="198">
        <v>1</v>
      </c>
      <c r="F162" s="199"/>
      <c r="G162" s="200">
        <f t="shared" si="0"/>
        <v>0</v>
      </c>
      <c r="H162" s="199"/>
      <c r="I162" s="200">
        <f t="shared" si="1"/>
        <v>0</v>
      </c>
      <c r="J162" s="199"/>
      <c r="K162" s="200">
        <f t="shared" si="2"/>
        <v>0</v>
      </c>
      <c r="L162" s="200">
        <v>21</v>
      </c>
      <c r="M162" s="200">
        <f t="shared" si="3"/>
        <v>0</v>
      </c>
      <c r="N162" s="200">
        <v>0</v>
      </c>
      <c r="O162" s="200">
        <f t="shared" si="4"/>
        <v>0</v>
      </c>
      <c r="P162" s="200">
        <v>0</v>
      </c>
      <c r="Q162" s="200">
        <f t="shared" si="5"/>
        <v>0</v>
      </c>
      <c r="R162" s="200"/>
      <c r="S162" s="200" t="s">
        <v>231</v>
      </c>
      <c r="T162" s="201" t="s">
        <v>232</v>
      </c>
      <c r="U162" s="157">
        <v>0</v>
      </c>
      <c r="V162" s="157">
        <f t="shared" si="6"/>
        <v>0</v>
      </c>
      <c r="W162" s="157"/>
      <c r="X162" s="157" t="s">
        <v>129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332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95">
        <v>31</v>
      </c>
      <c r="B163" s="196" t="s">
        <v>340</v>
      </c>
      <c r="C163" s="202" t="s">
        <v>341</v>
      </c>
      <c r="D163" s="197" t="s">
        <v>226</v>
      </c>
      <c r="E163" s="198">
        <v>50</v>
      </c>
      <c r="F163" s="199"/>
      <c r="G163" s="200">
        <f t="shared" si="0"/>
        <v>0</v>
      </c>
      <c r="H163" s="199"/>
      <c r="I163" s="200">
        <f t="shared" si="1"/>
        <v>0</v>
      </c>
      <c r="J163" s="199"/>
      <c r="K163" s="200">
        <f t="shared" si="2"/>
        <v>0</v>
      </c>
      <c r="L163" s="200">
        <v>21</v>
      </c>
      <c r="M163" s="200">
        <f t="shared" si="3"/>
        <v>0</v>
      </c>
      <c r="N163" s="200">
        <v>0</v>
      </c>
      <c r="O163" s="200">
        <f t="shared" si="4"/>
        <v>0</v>
      </c>
      <c r="P163" s="200">
        <v>0</v>
      </c>
      <c r="Q163" s="200">
        <f t="shared" si="5"/>
        <v>0</v>
      </c>
      <c r="R163" s="200"/>
      <c r="S163" s="200" t="s">
        <v>231</v>
      </c>
      <c r="T163" s="201" t="s">
        <v>232</v>
      </c>
      <c r="U163" s="157">
        <v>0</v>
      </c>
      <c r="V163" s="157">
        <f t="shared" si="6"/>
        <v>0</v>
      </c>
      <c r="W163" s="157"/>
      <c r="X163" s="157" t="s">
        <v>129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332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95">
        <v>32</v>
      </c>
      <c r="B164" s="196" t="s">
        <v>342</v>
      </c>
      <c r="C164" s="202" t="s">
        <v>343</v>
      </c>
      <c r="D164" s="197" t="s">
        <v>226</v>
      </c>
      <c r="E164" s="198">
        <v>30</v>
      </c>
      <c r="F164" s="199"/>
      <c r="G164" s="200">
        <f t="shared" si="0"/>
        <v>0</v>
      </c>
      <c r="H164" s="199"/>
      <c r="I164" s="200">
        <f t="shared" si="1"/>
        <v>0</v>
      </c>
      <c r="J164" s="199"/>
      <c r="K164" s="200">
        <f t="shared" si="2"/>
        <v>0</v>
      </c>
      <c r="L164" s="200">
        <v>21</v>
      </c>
      <c r="M164" s="200">
        <f t="shared" si="3"/>
        <v>0</v>
      </c>
      <c r="N164" s="200">
        <v>0</v>
      </c>
      <c r="O164" s="200">
        <f t="shared" si="4"/>
        <v>0</v>
      </c>
      <c r="P164" s="200">
        <v>0</v>
      </c>
      <c r="Q164" s="200">
        <f t="shared" si="5"/>
        <v>0</v>
      </c>
      <c r="R164" s="200"/>
      <c r="S164" s="200" t="s">
        <v>231</v>
      </c>
      <c r="T164" s="201" t="s">
        <v>232</v>
      </c>
      <c r="U164" s="157">
        <v>0</v>
      </c>
      <c r="V164" s="157">
        <f t="shared" si="6"/>
        <v>0</v>
      </c>
      <c r="W164" s="157"/>
      <c r="X164" s="157" t="s">
        <v>129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332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95">
        <v>33</v>
      </c>
      <c r="B165" s="196" t="s">
        <v>344</v>
      </c>
      <c r="C165" s="202" t="s">
        <v>345</v>
      </c>
      <c r="D165" s="197" t="s">
        <v>226</v>
      </c>
      <c r="E165" s="198">
        <v>6</v>
      </c>
      <c r="F165" s="199"/>
      <c r="G165" s="200">
        <f t="shared" si="0"/>
        <v>0</v>
      </c>
      <c r="H165" s="199"/>
      <c r="I165" s="200">
        <f t="shared" si="1"/>
        <v>0</v>
      </c>
      <c r="J165" s="199"/>
      <c r="K165" s="200">
        <f t="shared" si="2"/>
        <v>0</v>
      </c>
      <c r="L165" s="200">
        <v>21</v>
      </c>
      <c r="M165" s="200">
        <f t="shared" si="3"/>
        <v>0</v>
      </c>
      <c r="N165" s="200">
        <v>0</v>
      </c>
      <c r="O165" s="200">
        <f t="shared" si="4"/>
        <v>0</v>
      </c>
      <c r="P165" s="200">
        <v>0</v>
      </c>
      <c r="Q165" s="200">
        <f t="shared" si="5"/>
        <v>0</v>
      </c>
      <c r="R165" s="200"/>
      <c r="S165" s="200" t="s">
        <v>231</v>
      </c>
      <c r="T165" s="201" t="s">
        <v>232</v>
      </c>
      <c r="U165" s="157">
        <v>0</v>
      </c>
      <c r="V165" s="157">
        <f t="shared" si="6"/>
        <v>0</v>
      </c>
      <c r="W165" s="157"/>
      <c r="X165" s="157" t="s">
        <v>129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332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95">
        <v>34</v>
      </c>
      <c r="B166" s="196" t="s">
        <v>346</v>
      </c>
      <c r="C166" s="202" t="s">
        <v>347</v>
      </c>
      <c r="D166" s="197" t="s">
        <v>337</v>
      </c>
      <c r="E166" s="198">
        <v>6</v>
      </c>
      <c r="F166" s="199"/>
      <c r="G166" s="200">
        <f t="shared" si="0"/>
        <v>0</v>
      </c>
      <c r="H166" s="199"/>
      <c r="I166" s="200">
        <f t="shared" si="1"/>
        <v>0</v>
      </c>
      <c r="J166" s="199"/>
      <c r="K166" s="200">
        <f t="shared" si="2"/>
        <v>0</v>
      </c>
      <c r="L166" s="200">
        <v>21</v>
      </c>
      <c r="M166" s="200">
        <f t="shared" si="3"/>
        <v>0</v>
      </c>
      <c r="N166" s="200">
        <v>0</v>
      </c>
      <c r="O166" s="200">
        <f t="shared" si="4"/>
        <v>0</v>
      </c>
      <c r="P166" s="200">
        <v>0</v>
      </c>
      <c r="Q166" s="200">
        <f t="shared" si="5"/>
        <v>0</v>
      </c>
      <c r="R166" s="200"/>
      <c r="S166" s="200" t="s">
        <v>231</v>
      </c>
      <c r="T166" s="201" t="s">
        <v>232</v>
      </c>
      <c r="U166" s="157">
        <v>0</v>
      </c>
      <c r="V166" s="157">
        <f t="shared" si="6"/>
        <v>0</v>
      </c>
      <c r="W166" s="157"/>
      <c r="X166" s="157" t="s">
        <v>129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332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95">
        <v>35</v>
      </c>
      <c r="B167" s="196" t="s">
        <v>348</v>
      </c>
      <c r="C167" s="202" t="s">
        <v>349</v>
      </c>
      <c r="D167" s="197" t="s">
        <v>337</v>
      </c>
      <c r="E167" s="198">
        <v>1</v>
      </c>
      <c r="F167" s="199"/>
      <c r="G167" s="200">
        <f t="shared" si="0"/>
        <v>0</v>
      </c>
      <c r="H167" s="199"/>
      <c r="I167" s="200">
        <f t="shared" si="1"/>
        <v>0</v>
      </c>
      <c r="J167" s="199"/>
      <c r="K167" s="200">
        <f t="shared" si="2"/>
        <v>0</v>
      </c>
      <c r="L167" s="200">
        <v>21</v>
      </c>
      <c r="M167" s="200">
        <f t="shared" si="3"/>
        <v>0</v>
      </c>
      <c r="N167" s="200">
        <v>0</v>
      </c>
      <c r="O167" s="200">
        <f t="shared" si="4"/>
        <v>0</v>
      </c>
      <c r="P167" s="200">
        <v>0</v>
      </c>
      <c r="Q167" s="200">
        <f t="shared" si="5"/>
        <v>0</v>
      </c>
      <c r="R167" s="200"/>
      <c r="S167" s="200" t="s">
        <v>231</v>
      </c>
      <c r="T167" s="201" t="s">
        <v>232</v>
      </c>
      <c r="U167" s="157">
        <v>0</v>
      </c>
      <c r="V167" s="157">
        <f t="shared" si="6"/>
        <v>0</v>
      </c>
      <c r="W167" s="157"/>
      <c r="X167" s="157" t="s">
        <v>129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332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95">
        <v>36</v>
      </c>
      <c r="B168" s="196" t="s">
        <v>350</v>
      </c>
      <c r="C168" s="202" t="s">
        <v>351</v>
      </c>
      <c r="D168" s="197" t="s">
        <v>352</v>
      </c>
      <c r="E168" s="198">
        <v>1</v>
      </c>
      <c r="F168" s="199"/>
      <c r="G168" s="200">
        <f t="shared" si="0"/>
        <v>0</v>
      </c>
      <c r="H168" s="199"/>
      <c r="I168" s="200">
        <f t="shared" si="1"/>
        <v>0</v>
      </c>
      <c r="J168" s="199"/>
      <c r="K168" s="200">
        <f t="shared" si="2"/>
        <v>0</v>
      </c>
      <c r="L168" s="200">
        <v>21</v>
      </c>
      <c r="M168" s="200">
        <f t="shared" si="3"/>
        <v>0</v>
      </c>
      <c r="N168" s="200">
        <v>0</v>
      </c>
      <c r="O168" s="200">
        <f t="shared" si="4"/>
        <v>0</v>
      </c>
      <c r="P168" s="200">
        <v>0</v>
      </c>
      <c r="Q168" s="200">
        <f t="shared" si="5"/>
        <v>0</v>
      </c>
      <c r="R168" s="200"/>
      <c r="S168" s="200" t="s">
        <v>231</v>
      </c>
      <c r="T168" s="201" t="s">
        <v>232</v>
      </c>
      <c r="U168" s="157">
        <v>0</v>
      </c>
      <c r="V168" s="157">
        <f t="shared" si="6"/>
        <v>0</v>
      </c>
      <c r="W168" s="157"/>
      <c r="X168" s="157" t="s">
        <v>129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332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95">
        <v>37</v>
      </c>
      <c r="B169" s="196" t="s">
        <v>353</v>
      </c>
      <c r="C169" s="202" t="s">
        <v>354</v>
      </c>
      <c r="D169" s="197" t="s">
        <v>352</v>
      </c>
      <c r="E169" s="198">
        <v>1</v>
      </c>
      <c r="F169" s="199"/>
      <c r="G169" s="200">
        <f t="shared" si="0"/>
        <v>0</v>
      </c>
      <c r="H169" s="199"/>
      <c r="I169" s="200">
        <f t="shared" si="1"/>
        <v>0</v>
      </c>
      <c r="J169" s="199"/>
      <c r="K169" s="200">
        <f t="shared" si="2"/>
        <v>0</v>
      </c>
      <c r="L169" s="200">
        <v>21</v>
      </c>
      <c r="M169" s="200">
        <f t="shared" si="3"/>
        <v>0</v>
      </c>
      <c r="N169" s="200">
        <v>0</v>
      </c>
      <c r="O169" s="200">
        <f t="shared" si="4"/>
        <v>0</v>
      </c>
      <c r="P169" s="200">
        <v>0</v>
      </c>
      <c r="Q169" s="200">
        <f t="shared" si="5"/>
        <v>0</v>
      </c>
      <c r="R169" s="200"/>
      <c r="S169" s="200" t="s">
        <v>231</v>
      </c>
      <c r="T169" s="201" t="s">
        <v>232</v>
      </c>
      <c r="U169" s="157">
        <v>0</v>
      </c>
      <c r="V169" s="157">
        <f t="shared" si="6"/>
        <v>0</v>
      </c>
      <c r="W169" s="157"/>
      <c r="X169" s="157" t="s">
        <v>129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332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95">
        <v>38</v>
      </c>
      <c r="B170" s="196" t="s">
        <v>355</v>
      </c>
      <c r="C170" s="202" t="s">
        <v>356</v>
      </c>
      <c r="D170" s="197" t="s">
        <v>352</v>
      </c>
      <c r="E170" s="198">
        <v>1</v>
      </c>
      <c r="F170" s="199"/>
      <c r="G170" s="200">
        <f t="shared" si="0"/>
        <v>0</v>
      </c>
      <c r="H170" s="199"/>
      <c r="I170" s="200">
        <f t="shared" si="1"/>
        <v>0</v>
      </c>
      <c r="J170" s="199"/>
      <c r="K170" s="200">
        <f t="shared" si="2"/>
        <v>0</v>
      </c>
      <c r="L170" s="200">
        <v>21</v>
      </c>
      <c r="M170" s="200">
        <f t="shared" si="3"/>
        <v>0</v>
      </c>
      <c r="N170" s="200">
        <v>0</v>
      </c>
      <c r="O170" s="200">
        <f t="shared" si="4"/>
        <v>0</v>
      </c>
      <c r="P170" s="200">
        <v>0</v>
      </c>
      <c r="Q170" s="200">
        <f t="shared" si="5"/>
        <v>0</v>
      </c>
      <c r="R170" s="200"/>
      <c r="S170" s="200" t="s">
        <v>231</v>
      </c>
      <c r="T170" s="201" t="s">
        <v>232</v>
      </c>
      <c r="U170" s="157">
        <v>0</v>
      </c>
      <c r="V170" s="157">
        <f t="shared" si="6"/>
        <v>0</v>
      </c>
      <c r="W170" s="157"/>
      <c r="X170" s="157" t="s">
        <v>129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332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95">
        <v>39</v>
      </c>
      <c r="B171" s="196" t="s">
        <v>357</v>
      </c>
      <c r="C171" s="202" t="s">
        <v>358</v>
      </c>
      <c r="D171" s="197" t="s">
        <v>352</v>
      </c>
      <c r="E171" s="198">
        <v>1</v>
      </c>
      <c r="F171" s="199"/>
      <c r="G171" s="200">
        <f t="shared" si="0"/>
        <v>0</v>
      </c>
      <c r="H171" s="199"/>
      <c r="I171" s="200">
        <f t="shared" si="1"/>
        <v>0</v>
      </c>
      <c r="J171" s="199"/>
      <c r="K171" s="200">
        <f t="shared" si="2"/>
        <v>0</v>
      </c>
      <c r="L171" s="200">
        <v>21</v>
      </c>
      <c r="M171" s="200">
        <f t="shared" si="3"/>
        <v>0</v>
      </c>
      <c r="N171" s="200">
        <v>0</v>
      </c>
      <c r="O171" s="200">
        <f t="shared" si="4"/>
        <v>0</v>
      </c>
      <c r="P171" s="200">
        <v>0</v>
      </c>
      <c r="Q171" s="200">
        <f t="shared" si="5"/>
        <v>0</v>
      </c>
      <c r="R171" s="200"/>
      <c r="S171" s="200" t="s">
        <v>231</v>
      </c>
      <c r="T171" s="201" t="s">
        <v>232</v>
      </c>
      <c r="U171" s="157">
        <v>0</v>
      </c>
      <c r="V171" s="157">
        <f t="shared" si="6"/>
        <v>0</v>
      </c>
      <c r="W171" s="157"/>
      <c r="X171" s="157" t="s">
        <v>129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332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x14ac:dyDescent="0.2">
      <c r="A172" s="169" t="s">
        <v>123</v>
      </c>
      <c r="B172" s="170" t="s">
        <v>92</v>
      </c>
      <c r="C172" s="184" t="s">
        <v>93</v>
      </c>
      <c r="D172" s="171"/>
      <c r="E172" s="172"/>
      <c r="F172" s="173"/>
      <c r="G172" s="173">
        <f>SUMIF(AG173:AG181,"&lt;&gt;NOR",G173:G181)</f>
        <v>0</v>
      </c>
      <c r="H172" s="173"/>
      <c r="I172" s="173">
        <f>SUM(I173:I181)</f>
        <v>0</v>
      </c>
      <c r="J172" s="173"/>
      <c r="K172" s="173">
        <f>SUM(K173:K181)</f>
        <v>0</v>
      </c>
      <c r="L172" s="173"/>
      <c r="M172" s="173">
        <f>SUM(M173:M181)</f>
        <v>0</v>
      </c>
      <c r="N172" s="173"/>
      <c r="O172" s="173">
        <f>SUM(O173:O181)</f>
        <v>0</v>
      </c>
      <c r="P172" s="173"/>
      <c r="Q172" s="173">
        <f>SUM(Q173:Q181)</f>
        <v>0</v>
      </c>
      <c r="R172" s="173"/>
      <c r="S172" s="173"/>
      <c r="T172" s="174"/>
      <c r="U172" s="168"/>
      <c r="V172" s="168">
        <f>SUM(V173:V181)</f>
        <v>1.22</v>
      </c>
      <c r="W172" s="168"/>
      <c r="X172" s="168"/>
      <c r="AG172" t="s">
        <v>124</v>
      </c>
    </row>
    <row r="173" spans="1:60" ht="22.5" outlineLevel="1" x14ac:dyDescent="0.2">
      <c r="A173" s="175">
        <v>40</v>
      </c>
      <c r="B173" s="176" t="s">
        <v>359</v>
      </c>
      <c r="C173" s="185" t="s">
        <v>360</v>
      </c>
      <c r="D173" s="177" t="s">
        <v>226</v>
      </c>
      <c r="E173" s="178">
        <v>46.75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6.0000000000000002E-5</v>
      </c>
      <c r="O173" s="180">
        <f>ROUND(E173*N173,2)</f>
        <v>0</v>
      </c>
      <c r="P173" s="180">
        <v>0</v>
      </c>
      <c r="Q173" s="180">
        <f>ROUND(E173*P173,2)</f>
        <v>0</v>
      </c>
      <c r="R173" s="180"/>
      <c r="S173" s="180" t="s">
        <v>128</v>
      </c>
      <c r="T173" s="181" t="s">
        <v>128</v>
      </c>
      <c r="U173" s="157">
        <v>2.5999999999999999E-2</v>
      </c>
      <c r="V173" s="157">
        <f>ROUND(E173*U173,2)</f>
        <v>1.22</v>
      </c>
      <c r="W173" s="157"/>
      <c r="X173" s="157" t="s">
        <v>129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130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6" t="s">
        <v>272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132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6" t="s">
        <v>273</v>
      </c>
      <c r="D175" s="158"/>
      <c r="E175" s="159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6" t="s">
        <v>361</v>
      </c>
      <c r="D176" s="158"/>
      <c r="E176" s="159">
        <v>33.5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132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6" t="s">
        <v>276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132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6" t="s">
        <v>277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132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6" t="s">
        <v>362</v>
      </c>
      <c r="D179" s="158"/>
      <c r="E179" s="159">
        <v>9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132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7" t="s">
        <v>135</v>
      </c>
      <c r="D180" s="160"/>
      <c r="E180" s="161">
        <v>42.5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132</v>
      </c>
      <c r="AH180" s="148">
        <v>1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8" t="s">
        <v>363</v>
      </c>
      <c r="D181" s="162"/>
      <c r="E181" s="163">
        <v>4.25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132</v>
      </c>
      <c r="AH181" s="148">
        <v>4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x14ac:dyDescent="0.2">
      <c r="A182" s="169" t="s">
        <v>123</v>
      </c>
      <c r="B182" s="170" t="s">
        <v>94</v>
      </c>
      <c r="C182" s="184" t="s">
        <v>95</v>
      </c>
      <c r="D182" s="171"/>
      <c r="E182" s="172"/>
      <c r="F182" s="173"/>
      <c r="G182" s="173">
        <f>SUMIF(AG183:AG190,"&lt;&gt;NOR",G183:G190)</f>
        <v>0</v>
      </c>
      <c r="H182" s="173"/>
      <c r="I182" s="173">
        <f>SUM(I183:I190)</f>
        <v>0</v>
      </c>
      <c r="J182" s="173"/>
      <c r="K182" s="173">
        <f>SUM(K183:K190)</f>
        <v>0</v>
      </c>
      <c r="L182" s="173"/>
      <c r="M182" s="173">
        <f>SUM(M183:M190)</f>
        <v>0</v>
      </c>
      <c r="N182" s="173"/>
      <c r="O182" s="173">
        <f>SUM(O183:O190)</f>
        <v>0</v>
      </c>
      <c r="P182" s="173"/>
      <c r="Q182" s="173">
        <f>SUM(Q183:Q190)</f>
        <v>0</v>
      </c>
      <c r="R182" s="173"/>
      <c r="S182" s="173"/>
      <c r="T182" s="174"/>
      <c r="U182" s="168"/>
      <c r="V182" s="168">
        <f>SUM(V183:V190)</f>
        <v>23.610000000000003</v>
      </c>
      <c r="W182" s="168"/>
      <c r="X182" s="168"/>
      <c r="AG182" t="s">
        <v>124</v>
      </c>
    </row>
    <row r="183" spans="1:60" outlineLevel="1" x14ac:dyDescent="0.2">
      <c r="A183" s="175">
        <v>41</v>
      </c>
      <c r="B183" s="176" t="s">
        <v>364</v>
      </c>
      <c r="C183" s="185" t="s">
        <v>365</v>
      </c>
      <c r="D183" s="177" t="s">
        <v>166</v>
      </c>
      <c r="E183" s="178">
        <v>4.9725000000000001</v>
      </c>
      <c r="F183" s="179"/>
      <c r="G183" s="180">
        <f>ROUND(E183*F183,2)</f>
        <v>0</v>
      </c>
      <c r="H183" s="179"/>
      <c r="I183" s="180">
        <f>ROUND(E183*H183,2)</f>
        <v>0</v>
      </c>
      <c r="J183" s="179"/>
      <c r="K183" s="180">
        <f>ROUND(E183*J183,2)</f>
        <v>0</v>
      </c>
      <c r="L183" s="180">
        <v>21</v>
      </c>
      <c r="M183" s="180">
        <f>G183*(1+L183/100)</f>
        <v>0</v>
      </c>
      <c r="N183" s="180">
        <v>0</v>
      </c>
      <c r="O183" s="180">
        <f>ROUND(E183*N183,2)</f>
        <v>0</v>
      </c>
      <c r="P183" s="180">
        <v>0</v>
      </c>
      <c r="Q183" s="180">
        <f>ROUND(E183*P183,2)</f>
        <v>0</v>
      </c>
      <c r="R183" s="180"/>
      <c r="S183" s="180" t="s">
        <v>128</v>
      </c>
      <c r="T183" s="181" t="s">
        <v>128</v>
      </c>
      <c r="U183" s="157">
        <v>0.752</v>
      </c>
      <c r="V183" s="157">
        <f>ROUND(E183*U183,2)</f>
        <v>3.74</v>
      </c>
      <c r="W183" s="157"/>
      <c r="X183" s="157" t="s">
        <v>366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367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 x14ac:dyDescent="0.2">
      <c r="A184" s="155"/>
      <c r="B184" s="156"/>
      <c r="C184" s="272" t="s">
        <v>368</v>
      </c>
      <c r="D184" s="273"/>
      <c r="E184" s="273"/>
      <c r="F184" s="273"/>
      <c r="G184" s="273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150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82" t="str">
        <f>C184</f>
        <v>S naložením suti nebo vybouraných hmot do dopravního prostředku a na jejich vyložením, popřípadě přeložením na normální dopravní prostředek.</v>
      </c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95">
        <v>42</v>
      </c>
      <c r="B185" s="196" t="s">
        <v>369</v>
      </c>
      <c r="C185" s="202" t="s">
        <v>370</v>
      </c>
      <c r="D185" s="197" t="s">
        <v>166</v>
      </c>
      <c r="E185" s="198">
        <v>44.752499999999998</v>
      </c>
      <c r="F185" s="199"/>
      <c r="G185" s="200">
        <f>ROUND(E185*F185,2)</f>
        <v>0</v>
      </c>
      <c r="H185" s="199"/>
      <c r="I185" s="200">
        <f>ROUND(E185*H185,2)</f>
        <v>0</v>
      </c>
      <c r="J185" s="199"/>
      <c r="K185" s="200">
        <f>ROUND(E185*J185,2)</f>
        <v>0</v>
      </c>
      <c r="L185" s="200">
        <v>21</v>
      </c>
      <c r="M185" s="200">
        <f>G185*(1+L185/100)</f>
        <v>0</v>
      </c>
      <c r="N185" s="200">
        <v>0</v>
      </c>
      <c r="O185" s="200">
        <f>ROUND(E185*N185,2)</f>
        <v>0</v>
      </c>
      <c r="P185" s="200">
        <v>0</v>
      </c>
      <c r="Q185" s="200">
        <f>ROUND(E185*P185,2)</f>
        <v>0</v>
      </c>
      <c r="R185" s="200"/>
      <c r="S185" s="200" t="s">
        <v>128</v>
      </c>
      <c r="T185" s="201" t="s">
        <v>128</v>
      </c>
      <c r="U185" s="157">
        <v>0.36</v>
      </c>
      <c r="V185" s="157">
        <f>ROUND(E185*U185,2)</f>
        <v>16.11</v>
      </c>
      <c r="W185" s="157"/>
      <c r="X185" s="157" t="s">
        <v>366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367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95">
        <v>43</v>
      </c>
      <c r="B186" s="196" t="s">
        <v>371</v>
      </c>
      <c r="C186" s="202" t="s">
        <v>372</v>
      </c>
      <c r="D186" s="197" t="s">
        <v>166</v>
      </c>
      <c r="E186" s="198">
        <v>4.9725000000000001</v>
      </c>
      <c r="F186" s="199"/>
      <c r="G186" s="200">
        <f>ROUND(E186*F186,2)</f>
        <v>0</v>
      </c>
      <c r="H186" s="199"/>
      <c r="I186" s="200">
        <f>ROUND(E186*H186,2)</f>
        <v>0</v>
      </c>
      <c r="J186" s="199"/>
      <c r="K186" s="200">
        <f>ROUND(E186*J186,2)</f>
        <v>0</v>
      </c>
      <c r="L186" s="200">
        <v>21</v>
      </c>
      <c r="M186" s="200">
        <f>G186*(1+L186/100)</f>
        <v>0</v>
      </c>
      <c r="N186" s="200">
        <v>0</v>
      </c>
      <c r="O186" s="200">
        <f>ROUND(E186*N186,2)</f>
        <v>0</v>
      </c>
      <c r="P186" s="200">
        <v>0</v>
      </c>
      <c r="Q186" s="200">
        <f>ROUND(E186*P186,2)</f>
        <v>0</v>
      </c>
      <c r="R186" s="200"/>
      <c r="S186" s="200" t="s">
        <v>128</v>
      </c>
      <c r="T186" s="201" t="s">
        <v>128</v>
      </c>
      <c r="U186" s="157">
        <v>0.26500000000000001</v>
      </c>
      <c r="V186" s="157">
        <f>ROUND(E186*U186,2)</f>
        <v>1.32</v>
      </c>
      <c r="W186" s="157"/>
      <c r="X186" s="157" t="s">
        <v>366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367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75">
        <v>44</v>
      </c>
      <c r="B187" s="176" t="s">
        <v>373</v>
      </c>
      <c r="C187" s="185" t="s">
        <v>374</v>
      </c>
      <c r="D187" s="177" t="s">
        <v>166</v>
      </c>
      <c r="E187" s="178">
        <v>4.9725000000000001</v>
      </c>
      <c r="F187" s="179"/>
      <c r="G187" s="180">
        <f>ROUND(E187*F187,2)</f>
        <v>0</v>
      </c>
      <c r="H187" s="179"/>
      <c r="I187" s="180">
        <f>ROUND(E187*H187,2)</f>
        <v>0</v>
      </c>
      <c r="J187" s="179"/>
      <c r="K187" s="180">
        <f>ROUND(E187*J187,2)</f>
        <v>0</v>
      </c>
      <c r="L187" s="180">
        <v>21</v>
      </c>
      <c r="M187" s="180">
        <f>G187*(1+L187/100)</f>
        <v>0</v>
      </c>
      <c r="N187" s="180">
        <v>0</v>
      </c>
      <c r="O187" s="180">
        <f>ROUND(E187*N187,2)</f>
        <v>0</v>
      </c>
      <c r="P187" s="180">
        <v>0</v>
      </c>
      <c r="Q187" s="180">
        <f>ROUND(E187*P187,2)</f>
        <v>0</v>
      </c>
      <c r="R187" s="180"/>
      <c r="S187" s="180" t="s">
        <v>128</v>
      </c>
      <c r="T187" s="181" t="s">
        <v>128</v>
      </c>
      <c r="U187" s="157">
        <v>0.49</v>
      </c>
      <c r="V187" s="157">
        <f>ROUND(E187*U187,2)</f>
        <v>2.44</v>
      </c>
      <c r="W187" s="157"/>
      <c r="X187" s="157" t="s">
        <v>366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367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272" t="s">
        <v>375</v>
      </c>
      <c r="D188" s="273"/>
      <c r="E188" s="273"/>
      <c r="F188" s="273"/>
      <c r="G188" s="273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150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95">
        <v>45</v>
      </c>
      <c r="B189" s="196" t="s">
        <v>376</v>
      </c>
      <c r="C189" s="202" t="s">
        <v>377</v>
      </c>
      <c r="D189" s="197" t="s">
        <v>166</v>
      </c>
      <c r="E189" s="198">
        <v>94.477500000000006</v>
      </c>
      <c r="F189" s="199"/>
      <c r="G189" s="200">
        <f>ROUND(E189*F189,2)</f>
        <v>0</v>
      </c>
      <c r="H189" s="199"/>
      <c r="I189" s="200">
        <f>ROUND(E189*H189,2)</f>
        <v>0</v>
      </c>
      <c r="J189" s="199"/>
      <c r="K189" s="200">
        <f>ROUND(E189*J189,2)</f>
        <v>0</v>
      </c>
      <c r="L189" s="200">
        <v>21</v>
      </c>
      <c r="M189" s="200">
        <f>G189*(1+L189/100)</f>
        <v>0</v>
      </c>
      <c r="N189" s="200">
        <v>0</v>
      </c>
      <c r="O189" s="200">
        <f>ROUND(E189*N189,2)</f>
        <v>0</v>
      </c>
      <c r="P189" s="200">
        <v>0</v>
      </c>
      <c r="Q189" s="200">
        <f>ROUND(E189*P189,2)</f>
        <v>0</v>
      </c>
      <c r="R189" s="200"/>
      <c r="S189" s="200" t="s">
        <v>128</v>
      </c>
      <c r="T189" s="201" t="s">
        <v>128</v>
      </c>
      <c r="U189" s="157">
        <v>0</v>
      </c>
      <c r="V189" s="157">
        <f>ROUND(E189*U189,2)</f>
        <v>0</v>
      </c>
      <c r="W189" s="157"/>
      <c r="X189" s="157" t="s">
        <v>366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367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5">
        <v>46</v>
      </c>
      <c r="B190" s="176" t="s">
        <v>378</v>
      </c>
      <c r="C190" s="185" t="s">
        <v>379</v>
      </c>
      <c r="D190" s="177" t="s">
        <v>166</v>
      </c>
      <c r="E190" s="178">
        <v>4.9725000000000001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80">
        <v>0</v>
      </c>
      <c r="O190" s="180">
        <f>ROUND(E190*N190,2)</f>
        <v>0</v>
      </c>
      <c r="P190" s="180">
        <v>0</v>
      </c>
      <c r="Q190" s="180">
        <f>ROUND(E190*P190,2)</f>
        <v>0</v>
      </c>
      <c r="R190" s="180"/>
      <c r="S190" s="180" t="s">
        <v>128</v>
      </c>
      <c r="T190" s="181" t="s">
        <v>128</v>
      </c>
      <c r="U190" s="157">
        <v>0</v>
      </c>
      <c r="V190" s="157">
        <f>ROUND(E190*U190,2)</f>
        <v>0</v>
      </c>
      <c r="W190" s="157"/>
      <c r="X190" s="157" t="s">
        <v>366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367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3"/>
      <c r="B191" s="4"/>
      <c r="C191" s="192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E191">
        <v>15</v>
      </c>
      <c r="AF191">
        <v>21</v>
      </c>
      <c r="AG191" t="s">
        <v>110</v>
      </c>
    </row>
    <row r="192" spans="1:60" x14ac:dyDescent="0.2">
      <c r="A192" s="151"/>
      <c r="B192" s="152" t="s">
        <v>31</v>
      </c>
      <c r="C192" s="193"/>
      <c r="D192" s="153"/>
      <c r="E192" s="154"/>
      <c r="F192" s="154"/>
      <c r="G192" s="183">
        <f>G8+G143+G156+G158+G172+G182</f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AE192">
        <f>SUMIF(L7:L190,AE191,G7:G190)</f>
        <v>0</v>
      </c>
      <c r="AF192">
        <f>SUMIF(L7:L190,AF191,G7:G190)</f>
        <v>0</v>
      </c>
      <c r="AG192" t="s">
        <v>266</v>
      </c>
    </row>
    <row r="193" spans="1:33" x14ac:dyDescent="0.2">
      <c r="A193" s="3"/>
      <c r="B193" s="4"/>
      <c r="C193" s="192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3"/>
      <c r="B194" s="4"/>
      <c r="C194" s="192"/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81" t="s">
        <v>267</v>
      </c>
      <c r="B195" s="281"/>
      <c r="C195" s="282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60"/>
      <c r="B196" s="261"/>
      <c r="C196" s="262"/>
      <c r="D196" s="261"/>
      <c r="E196" s="261"/>
      <c r="F196" s="261"/>
      <c r="G196" s="26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G196" t="s">
        <v>268</v>
      </c>
    </row>
    <row r="197" spans="1:33" x14ac:dyDescent="0.2">
      <c r="A197" s="264"/>
      <c r="B197" s="265"/>
      <c r="C197" s="266"/>
      <c r="D197" s="265"/>
      <c r="E197" s="265"/>
      <c r="F197" s="265"/>
      <c r="G197" s="26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A198" s="264"/>
      <c r="B198" s="265"/>
      <c r="C198" s="266"/>
      <c r="D198" s="265"/>
      <c r="E198" s="265"/>
      <c r="F198" s="265"/>
      <c r="G198" s="267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">
      <c r="A199" s="264"/>
      <c r="B199" s="265"/>
      <c r="C199" s="266"/>
      <c r="D199" s="265"/>
      <c r="E199" s="265"/>
      <c r="F199" s="265"/>
      <c r="G199" s="267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">
      <c r="A200" s="268"/>
      <c r="B200" s="269"/>
      <c r="C200" s="270"/>
      <c r="D200" s="269"/>
      <c r="E200" s="269"/>
      <c r="F200" s="269"/>
      <c r="G200" s="271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33" x14ac:dyDescent="0.2">
      <c r="A201" s="3"/>
      <c r="B201" s="4"/>
      <c r="C201" s="192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33" x14ac:dyDescent="0.2">
      <c r="C202" s="194"/>
      <c r="D202" s="10"/>
      <c r="AG202" t="s">
        <v>269</v>
      </c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96:G200"/>
    <mergeCell ref="C45:G45"/>
    <mergeCell ref="C184:G184"/>
    <mergeCell ref="C188:G188"/>
    <mergeCell ref="A1:G1"/>
    <mergeCell ref="C2:G2"/>
    <mergeCell ref="C3:G3"/>
    <mergeCell ref="C4:G4"/>
    <mergeCell ref="A195:C19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4682-446D-41BE-9B67-7A1B7EAF7C57}">
  <sheetPr>
    <outlinePr summaryBelow="0"/>
  </sheetPr>
  <dimension ref="A1:BH5000"/>
  <sheetViews>
    <sheetView tabSelected="1" workbookViewId="0">
      <pane ySplit="7" topLeftCell="A11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98</v>
      </c>
    </row>
    <row r="2" spans="1:60" ht="24.95" customHeight="1" x14ac:dyDescent="0.2">
      <c r="A2" s="140" t="s">
        <v>8</v>
      </c>
      <c r="B2" s="48" t="s">
        <v>43</v>
      </c>
      <c r="C2" s="275" t="s">
        <v>44</v>
      </c>
      <c r="D2" s="276"/>
      <c r="E2" s="276"/>
      <c r="F2" s="276"/>
      <c r="G2" s="277"/>
      <c r="AG2" t="s">
        <v>99</v>
      </c>
    </row>
    <row r="3" spans="1:60" ht="24.95" customHeight="1" x14ac:dyDescent="0.2">
      <c r="A3" s="140" t="s">
        <v>9</v>
      </c>
      <c r="B3" s="48" t="s">
        <v>58</v>
      </c>
      <c r="C3" s="275" t="s">
        <v>59</v>
      </c>
      <c r="D3" s="276"/>
      <c r="E3" s="276"/>
      <c r="F3" s="276"/>
      <c r="G3" s="277"/>
      <c r="AC3" s="122" t="s">
        <v>99</v>
      </c>
      <c r="AG3" t="s">
        <v>100</v>
      </c>
    </row>
    <row r="4" spans="1:60" ht="24.95" customHeight="1" x14ac:dyDescent="0.2">
      <c r="A4" s="141" t="s">
        <v>10</v>
      </c>
      <c r="B4" s="142" t="s">
        <v>64</v>
      </c>
      <c r="C4" s="278" t="s">
        <v>65</v>
      </c>
      <c r="D4" s="279"/>
      <c r="E4" s="279"/>
      <c r="F4" s="279"/>
      <c r="G4" s="280"/>
      <c r="AG4" t="s">
        <v>101</v>
      </c>
    </row>
    <row r="5" spans="1:60" x14ac:dyDescent="0.2">
      <c r="D5" s="10"/>
    </row>
    <row r="6" spans="1:60" ht="38.25" x14ac:dyDescent="0.2">
      <c r="A6" s="144" t="s">
        <v>102</v>
      </c>
      <c r="B6" s="146" t="s">
        <v>103</v>
      </c>
      <c r="C6" s="146" t="s">
        <v>104</v>
      </c>
      <c r="D6" s="145" t="s">
        <v>105</v>
      </c>
      <c r="E6" s="144" t="s">
        <v>106</v>
      </c>
      <c r="F6" s="143" t="s">
        <v>107</v>
      </c>
      <c r="G6" s="144" t="s">
        <v>31</v>
      </c>
      <c r="H6" s="147" t="s">
        <v>32</v>
      </c>
      <c r="I6" s="147" t="s">
        <v>108</v>
      </c>
      <c r="J6" s="147" t="s">
        <v>33</v>
      </c>
      <c r="K6" s="147" t="s">
        <v>109</v>
      </c>
      <c r="L6" s="147" t="s">
        <v>110</v>
      </c>
      <c r="M6" s="147" t="s">
        <v>111</v>
      </c>
      <c r="N6" s="147" t="s">
        <v>112</v>
      </c>
      <c r="O6" s="147" t="s">
        <v>113</v>
      </c>
      <c r="P6" s="147" t="s">
        <v>114</v>
      </c>
      <c r="Q6" s="147" t="s">
        <v>115</v>
      </c>
      <c r="R6" s="147" t="s">
        <v>116</v>
      </c>
      <c r="S6" s="147" t="s">
        <v>117</v>
      </c>
      <c r="T6" s="147" t="s">
        <v>118</v>
      </c>
      <c r="U6" s="147" t="s">
        <v>119</v>
      </c>
      <c r="V6" s="147" t="s">
        <v>120</v>
      </c>
      <c r="W6" s="147" t="s">
        <v>121</v>
      </c>
      <c r="X6" s="147" t="s">
        <v>122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123</v>
      </c>
      <c r="B8" s="170" t="s">
        <v>89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124</v>
      </c>
    </row>
    <row r="9" spans="1:60" outlineLevel="1" x14ac:dyDescent="0.2">
      <c r="A9" s="175">
        <v>1</v>
      </c>
      <c r="B9" s="176" t="s">
        <v>380</v>
      </c>
      <c r="C9" s="185" t="s">
        <v>381</v>
      </c>
      <c r="D9" s="177" t="s">
        <v>382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128</v>
      </c>
      <c r="T9" s="181" t="s">
        <v>232</v>
      </c>
      <c r="U9" s="157">
        <v>0</v>
      </c>
      <c r="V9" s="157">
        <f>ROUND(E9*U9,2)</f>
        <v>0</v>
      </c>
      <c r="W9" s="157"/>
      <c r="X9" s="157" t="s">
        <v>383</v>
      </c>
      <c r="Y9" s="148"/>
      <c r="Z9" s="148"/>
      <c r="AA9" s="148"/>
      <c r="AB9" s="148"/>
      <c r="AC9" s="148"/>
      <c r="AD9" s="148"/>
      <c r="AE9" s="148"/>
      <c r="AF9" s="148"/>
      <c r="AG9" s="148" t="s">
        <v>384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2" t="s">
        <v>385</v>
      </c>
      <c r="D10" s="273"/>
      <c r="E10" s="273"/>
      <c r="F10" s="273"/>
      <c r="G10" s="273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150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386</v>
      </c>
      <c r="C11" s="185" t="s">
        <v>387</v>
      </c>
      <c r="D11" s="177" t="s">
        <v>352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231</v>
      </c>
      <c r="T11" s="181" t="s">
        <v>232</v>
      </c>
      <c r="U11" s="157">
        <v>0</v>
      </c>
      <c r="V11" s="157">
        <f>ROUND(E11*U11,2)</f>
        <v>0</v>
      </c>
      <c r="W11" s="157"/>
      <c r="X11" s="157" t="s">
        <v>129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130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272" t="s">
        <v>388</v>
      </c>
      <c r="D12" s="273"/>
      <c r="E12" s="273"/>
      <c r="F12" s="273"/>
      <c r="G12" s="273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150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123</v>
      </c>
      <c r="B13" s="170" t="s">
        <v>97</v>
      </c>
      <c r="C13" s="184" t="s">
        <v>30</v>
      </c>
      <c r="D13" s="171"/>
      <c r="E13" s="172"/>
      <c r="F13" s="173"/>
      <c r="G13" s="173">
        <f>SUMIF(AG14:AG16,"&lt;&gt;NOR",G14:G16)</f>
        <v>0</v>
      </c>
      <c r="H13" s="173"/>
      <c r="I13" s="173">
        <f>SUM(I14:I16)</f>
        <v>0</v>
      </c>
      <c r="J13" s="173"/>
      <c r="K13" s="173">
        <f>SUM(K14:K16)</f>
        <v>0</v>
      </c>
      <c r="L13" s="173"/>
      <c r="M13" s="173">
        <f>SUM(M14:M16)</f>
        <v>0</v>
      </c>
      <c r="N13" s="173"/>
      <c r="O13" s="173">
        <f>SUM(O14:O16)</f>
        <v>0</v>
      </c>
      <c r="P13" s="173"/>
      <c r="Q13" s="173">
        <f>SUM(Q14:Q16)</f>
        <v>0</v>
      </c>
      <c r="R13" s="173"/>
      <c r="S13" s="173"/>
      <c r="T13" s="174"/>
      <c r="U13" s="168"/>
      <c r="V13" s="168">
        <f>SUM(V14:V16)</f>
        <v>0</v>
      </c>
      <c r="W13" s="168"/>
      <c r="X13" s="168"/>
      <c r="AG13" t="s">
        <v>124</v>
      </c>
    </row>
    <row r="14" spans="1:60" outlineLevel="1" x14ac:dyDescent="0.2">
      <c r="A14" s="175">
        <v>3</v>
      </c>
      <c r="B14" s="176" t="s">
        <v>389</v>
      </c>
      <c r="C14" s="185" t="s">
        <v>390</v>
      </c>
      <c r="D14" s="177" t="s">
        <v>352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231</v>
      </c>
      <c r="T14" s="181" t="s">
        <v>232</v>
      </c>
      <c r="U14" s="157">
        <v>0</v>
      </c>
      <c r="V14" s="157">
        <f>ROUND(E14*U14,2)</f>
        <v>0</v>
      </c>
      <c r="W14" s="157"/>
      <c r="X14" s="157" t="s">
        <v>129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72" t="s">
        <v>391</v>
      </c>
      <c r="D15" s="273"/>
      <c r="E15" s="273"/>
      <c r="F15" s="273"/>
      <c r="G15" s="273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150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95">
        <v>4</v>
      </c>
      <c r="B16" s="196" t="s">
        <v>392</v>
      </c>
      <c r="C16" s="202" t="s">
        <v>393</v>
      </c>
      <c r="D16" s="197" t="s">
        <v>352</v>
      </c>
      <c r="E16" s="198">
        <v>1</v>
      </c>
      <c r="F16" s="199"/>
      <c r="G16" s="200">
        <f>ROUND(E16*F16,2)</f>
        <v>0</v>
      </c>
      <c r="H16" s="199"/>
      <c r="I16" s="200">
        <f>ROUND(E16*H16,2)</f>
        <v>0</v>
      </c>
      <c r="J16" s="199"/>
      <c r="K16" s="200">
        <f>ROUND(E16*J16,2)</f>
        <v>0</v>
      </c>
      <c r="L16" s="200">
        <v>21</v>
      </c>
      <c r="M16" s="200">
        <f>G16*(1+L16/100)</f>
        <v>0</v>
      </c>
      <c r="N16" s="200">
        <v>0</v>
      </c>
      <c r="O16" s="200">
        <f>ROUND(E16*N16,2)</f>
        <v>0</v>
      </c>
      <c r="P16" s="200">
        <v>0</v>
      </c>
      <c r="Q16" s="200">
        <f>ROUND(E16*P16,2)</f>
        <v>0</v>
      </c>
      <c r="R16" s="200"/>
      <c r="S16" s="200" t="s">
        <v>231</v>
      </c>
      <c r="T16" s="201" t="s">
        <v>232</v>
      </c>
      <c r="U16" s="157">
        <v>0</v>
      </c>
      <c r="V16" s="157">
        <f>ROUND(E16*U16,2)</f>
        <v>0</v>
      </c>
      <c r="W16" s="157"/>
      <c r="X16" s="157" t="s">
        <v>129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130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9" t="s">
        <v>123</v>
      </c>
      <c r="B17" s="170" t="s">
        <v>89</v>
      </c>
      <c r="C17" s="184" t="s">
        <v>29</v>
      </c>
      <c r="D17" s="171"/>
      <c r="E17" s="172"/>
      <c r="F17" s="173"/>
      <c r="G17" s="173">
        <f>SUMIF(AG18:AG19,"&lt;&gt;NOR",G18:G19)</f>
        <v>0</v>
      </c>
      <c r="H17" s="173"/>
      <c r="I17" s="173">
        <f>SUM(I18:I19)</f>
        <v>0</v>
      </c>
      <c r="J17" s="173"/>
      <c r="K17" s="173">
        <f>SUM(K18:K19)</f>
        <v>0</v>
      </c>
      <c r="L17" s="173"/>
      <c r="M17" s="173">
        <f>SUM(M18:M19)</f>
        <v>0</v>
      </c>
      <c r="N17" s="173"/>
      <c r="O17" s="173">
        <f>SUM(O18:O19)</f>
        <v>0</v>
      </c>
      <c r="P17" s="173"/>
      <c r="Q17" s="173">
        <f>SUM(Q18:Q19)</f>
        <v>0</v>
      </c>
      <c r="R17" s="173"/>
      <c r="S17" s="173"/>
      <c r="T17" s="174"/>
      <c r="U17" s="168"/>
      <c r="V17" s="168">
        <f>SUM(V18:V19)</f>
        <v>0</v>
      </c>
      <c r="W17" s="168"/>
      <c r="X17" s="168"/>
      <c r="AG17" t="s">
        <v>124</v>
      </c>
    </row>
    <row r="18" spans="1:60" outlineLevel="1" x14ac:dyDescent="0.2">
      <c r="A18" s="175">
        <v>5</v>
      </c>
      <c r="B18" s="176" t="s">
        <v>394</v>
      </c>
      <c r="C18" s="185" t="s">
        <v>395</v>
      </c>
      <c r="D18" s="177" t="s">
        <v>382</v>
      </c>
      <c r="E18" s="178">
        <v>1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/>
      <c r="S18" s="180" t="s">
        <v>128</v>
      </c>
      <c r="T18" s="181" t="s">
        <v>232</v>
      </c>
      <c r="U18" s="157">
        <v>0</v>
      </c>
      <c r="V18" s="157">
        <f>ROUND(E18*U18,2)</f>
        <v>0</v>
      </c>
      <c r="W18" s="157"/>
      <c r="X18" s="157" t="s">
        <v>383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396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55"/>
      <c r="B19" s="156"/>
      <c r="C19" s="272" t="s">
        <v>397</v>
      </c>
      <c r="D19" s="273"/>
      <c r="E19" s="273"/>
      <c r="F19" s="273"/>
      <c r="G19" s="273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150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82" t="str">
        <f>C19</f>
        <v>Zaměření a vytýčení stávajících inženýrských sítí v místě stavby z hlediska jejich ochrany při provádění stavby.</v>
      </c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69" t="s">
        <v>123</v>
      </c>
      <c r="B20" s="170" t="s">
        <v>97</v>
      </c>
      <c r="C20" s="184" t="s">
        <v>30</v>
      </c>
      <c r="D20" s="171"/>
      <c r="E20" s="172"/>
      <c r="F20" s="173"/>
      <c r="G20" s="173">
        <f>SUMIF(AG21:AG22,"&lt;&gt;NOR",G21:G22)</f>
        <v>0</v>
      </c>
      <c r="H20" s="173"/>
      <c r="I20" s="173">
        <f>SUM(I21:I22)</f>
        <v>0</v>
      </c>
      <c r="J20" s="173"/>
      <c r="K20" s="173">
        <f>SUM(K21:K22)</f>
        <v>0</v>
      </c>
      <c r="L20" s="173"/>
      <c r="M20" s="173">
        <f>SUM(M21:M22)</f>
        <v>0</v>
      </c>
      <c r="N20" s="173"/>
      <c r="O20" s="173">
        <f>SUM(O21:O22)</f>
        <v>0</v>
      </c>
      <c r="P20" s="173"/>
      <c r="Q20" s="173">
        <f>SUM(Q21:Q22)</f>
        <v>0</v>
      </c>
      <c r="R20" s="173"/>
      <c r="S20" s="173"/>
      <c r="T20" s="174"/>
      <c r="U20" s="168"/>
      <c r="V20" s="168">
        <f>SUM(V21:V22)</f>
        <v>0</v>
      </c>
      <c r="W20" s="168"/>
      <c r="X20" s="168"/>
      <c r="AG20" t="s">
        <v>124</v>
      </c>
    </row>
    <row r="21" spans="1:60" ht="22.5" outlineLevel="1" x14ac:dyDescent="0.2">
      <c r="A21" s="175">
        <v>6</v>
      </c>
      <c r="B21" s="176" t="s">
        <v>398</v>
      </c>
      <c r="C21" s="185" t="s">
        <v>400</v>
      </c>
      <c r="D21" s="177" t="s">
        <v>382</v>
      </c>
      <c r="E21" s="178">
        <v>1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80">
        <v>0</v>
      </c>
      <c r="O21" s="180">
        <f>ROUND(E21*N21,2)</f>
        <v>0</v>
      </c>
      <c r="P21" s="180">
        <v>0</v>
      </c>
      <c r="Q21" s="180">
        <f>ROUND(E21*P21,2)</f>
        <v>0</v>
      </c>
      <c r="R21" s="180"/>
      <c r="S21" s="180" t="s">
        <v>128</v>
      </c>
      <c r="T21" s="181" t="s">
        <v>232</v>
      </c>
      <c r="U21" s="157">
        <v>0</v>
      </c>
      <c r="V21" s="157">
        <f>ROUND(E21*U21,2)</f>
        <v>0</v>
      </c>
      <c r="W21" s="157"/>
      <c r="X21" s="157" t="s">
        <v>383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384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55"/>
      <c r="B22" s="156"/>
      <c r="C22" s="272" t="s">
        <v>399</v>
      </c>
      <c r="D22" s="273"/>
      <c r="E22" s="273"/>
      <c r="F22" s="273"/>
      <c r="G22" s="273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150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82" t="str">
        <f>C22</f>
        <v>Náklady na provedení skutečného zaměření stavby v rozsahu nezbytném pro zápis změny do katastru nemovitostí.</v>
      </c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3"/>
      <c r="B23" s="4"/>
      <c r="C23" s="192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110</v>
      </c>
    </row>
    <row r="24" spans="1:60" x14ac:dyDescent="0.2">
      <c r="A24" s="151"/>
      <c r="B24" s="152" t="s">
        <v>31</v>
      </c>
      <c r="C24" s="193"/>
      <c r="D24" s="153"/>
      <c r="E24" s="154"/>
      <c r="F24" s="154"/>
      <c r="G24" s="183">
        <f>G8+G13+G17+G20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266</v>
      </c>
    </row>
    <row r="25" spans="1:60" x14ac:dyDescent="0.2">
      <c r="A25" s="3"/>
      <c r="B25" s="4"/>
      <c r="C25" s="192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81" t="s">
        <v>267</v>
      </c>
      <c r="B27" s="281"/>
      <c r="C27" s="282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60"/>
      <c r="B28" s="261"/>
      <c r="C28" s="262"/>
      <c r="D28" s="261"/>
      <c r="E28" s="261"/>
      <c r="F28" s="261"/>
      <c r="G28" s="26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G28" t="s">
        <v>268</v>
      </c>
    </row>
    <row r="29" spans="1:60" x14ac:dyDescent="0.2">
      <c r="A29" s="264"/>
      <c r="B29" s="265"/>
      <c r="C29" s="266"/>
      <c r="D29" s="265"/>
      <c r="E29" s="265"/>
      <c r="F29" s="265"/>
      <c r="G29" s="26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64"/>
      <c r="B30" s="265"/>
      <c r="C30" s="266"/>
      <c r="D30" s="265"/>
      <c r="E30" s="265"/>
      <c r="F30" s="265"/>
      <c r="G30" s="26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64"/>
      <c r="B31" s="265"/>
      <c r="C31" s="266"/>
      <c r="D31" s="265"/>
      <c r="E31" s="265"/>
      <c r="F31" s="265"/>
      <c r="G31" s="26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68"/>
      <c r="B32" s="269"/>
      <c r="C32" s="270"/>
      <c r="D32" s="269"/>
      <c r="E32" s="269"/>
      <c r="F32" s="269"/>
      <c r="G32" s="27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3"/>
      <c r="B33" s="4"/>
      <c r="C33" s="192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C34" s="194"/>
      <c r="D34" s="10"/>
      <c r="AG34" t="s">
        <v>269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A1:G1"/>
    <mergeCell ref="C2:G2"/>
    <mergeCell ref="C3:G3"/>
    <mergeCell ref="C4:G4"/>
    <mergeCell ref="A27:C27"/>
    <mergeCell ref="A28:G32"/>
    <mergeCell ref="C10:G10"/>
    <mergeCell ref="C12:G12"/>
    <mergeCell ref="C15:G15"/>
    <mergeCell ref="C19:G19"/>
    <mergeCell ref="C22:G2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Ein neues Dokument erstellen." ma:contentTypeScope="" ma:versionID="5107579d59fc9e6df28524cc09dcb1d8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6f217ee9199bbfe1f050b3ec2df03dfe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69e16b-8622-4bc4-880e-15e861c8520e" xsi:nil="true"/>
    <lcf76f155ced4ddcb4097134ff3c332f xmlns="1dc01b41-0dde-4ad7-a3e4-25d8d13c52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DF9787-A38D-46AF-86F7-4F2DD3111714}"/>
</file>

<file path=customXml/itemProps2.xml><?xml version="1.0" encoding="utf-8"?>
<ds:datastoreItem xmlns:ds="http://schemas.openxmlformats.org/officeDocument/2006/customXml" ds:itemID="{F551E73D-7DA0-450A-B267-48837B20C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FA051A-E93D-4C27-A72C-0ED87D3EF30F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22-003.06 A01 Pol</vt:lpstr>
      <vt:lpstr>22-003.06 E01 Pol</vt:lpstr>
      <vt:lpstr>22-003.06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'22-003.06 A01 Pol'!Názvy_tisku</vt:lpstr>
      <vt:lpstr>'22-003.06 E01 Pol'!Názvy_tisku</vt:lpstr>
      <vt:lpstr>'22-003.06 O01 Pol'!Názvy_tisku</vt:lpstr>
      <vt:lpstr>oadresa</vt:lpstr>
      <vt:lpstr>Stavba!Objednatel</vt:lpstr>
      <vt:lpstr>Stavba!Objekt</vt:lpstr>
      <vt:lpstr>'22-003.06 A01 Pol'!Oblast_tisku</vt:lpstr>
      <vt:lpstr>'22-003.06 E01 Pol'!Oblast_tisku</vt:lpstr>
      <vt:lpstr>'22-003.06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Kocáb, Michal</cp:lastModifiedBy>
  <cp:lastPrinted>2019-03-19T12:27:02Z</cp:lastPrinted>
  <dcterms:created xsi:type="dcterms:W3CDTF">2009-04-08T07:15:50Z</dcterms:created>
  <dcterms:modified xsi:type="dcterms:W3CDTF">2022-09-28T08:28:07Z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0x010100CC336328295B7D489BC64F4128ED73C6</vt:lpwstr>
  </property>
</Properties>
</file>